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1.1.2-8\"/>
    </mc:Choice>
  </mc:AlternateContent>
  <xr:revisionPtr revIDLastSave="0" documentId="13_ncr:1_{93D60E57-5E13-413E-81B6-8EBAEB4E263E}" xr6:coauthVersionLast="47" xr6:coauthVersionMax="47" xr10:uidLastSave="{00000000-0000-0000-0000-000000000000}"/>
  <bookViews>
    <workbookView xWindow="1755" yWindow="390" windowWidth="17160" windowHeight="14370" tabRatio="864" xr2:uid="{F4C5CEC6-6955-43B3-BD09-50112FB3EAFD}"/>
  </bookViews>
  <sheets>
    <sheet name="Сводка затрат 2026-2027 " sheetId="31" r:id="rId1"/>
    <sheet name="ССРСС2026" sheetId="27" r:id="rId2"/>
    <sheet name="Сводка затрат 2026" sheetId="28" r:id="rId3"/>
    <sheet name="ССРСС 2027" sheetId="29" r:id="rId4"/>
    <sheet name="Сводка затрат 2027" sheetId="30" r:id="rId5"/>
  </sheets>
  <externalReferences>
    <externalReference r:id="rId6"/>
  </externalReferences>
  <definedNames>
    <definedName name="_xlnm.Print_Titles" localSheetId="3">'ССРСС 2027'!$24:$24</definedName>
    <definedName name="_xlnm.Print_Titles" localSheetId="1">ССРСС2026!$24:$24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 localSheetId="0">[1]Таблица!$B$694:$B$697</definedName>
    <definedName name="Здания_КРУЭ__ЗРУ__укомплектованных_оборудованием" localSheetId="4">[1]Таблица!$B$694:$B$697</definedName>
    <definedName name="Здания_КРУЭ__ЗРУ__укомплектованных_оборудованием">#REF!</definedName>
    <definedName name="_xlnm.Print_Area" localSheetId="3">'ССРСС 2027'!$A$1:$H$58</definedName>
    <definedName name="_xlnm.Print_Area" localSheetId="1">ССРСС2026!$A$1:$H$59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31" l="1"/>
  <c r="J13" i="31"/>
  <c r="K23" i="31"/>
  <c r="L9" i="31"/>
  <c r="L16" i="31" s="1"/>
  <c r="H16" i="31"/>
  <c r="K6" i="31"/>
  <c r="H6" i="31"/>
  <c r="K26" i="31"/>
  <c r="J26" i="31"/>
  <c r="I26" i="31"/>
  <c r="H26" i="31"/>
  <c r="L26" i="31" s="1"/>
  <c r="K25" i="31"/>
  <c r="J25" i="31"/>
  <c r="I25" i="31"/>
  <c r="H25" i="31"/>
  <c r="L25" i="31" s="1"/>
  <c r="H24" i="31"/>
  <c r="H23" i="31"/>
  <c r="K22" i="31"/>
  <c r="J22" i="31"/>
  <c r="I22" i="31"/>
  <c r="H22" i="31"/>
  <c r="K19" i="31"/>
  <c r="J19" i="31"/>
  <c r="I19" i="31"/>
  <c r="H19" i="31"/>
  <c r="K18" i="31"/>
  <c r="J18" i="31"/>
  <c r="I18" i="31"/>
  <c r="H18" i="31"/>
  <c r="H17" i="31"/>
  <c r="K15" i="31"/>
  <c r="J15" i="31"/>
  <c r="I15" i="31"/>
  <c r="H15" i="31"/>
  <c r="K13" i="31"/>
  <c r="L12" i="31"/>
  <c r="L19" i="31" s="1"/>
  <c r="L11" i="31"/>
  <c r="L18" i="31" s="1"/>
  <c r="J17" i="31"/>
  <c r="I24" i="31"/>
  <c r="K16" i="31"/>
  <c r="J23" i="31"/>
  <c r="L8" i="31"/>
  <c r="L15" i="31" s="1"/>
  <c r="J6" i="31"/>
  <c r="I6" i="31"/>
  <c r="H27" i="31" l="1"/>
  <c r="H29" i="31" s="1"/>
  <c r="H20" i="31"/>
  <c r="H28" i="31" s="1"/>
  <c r="K24" i="31"/>
  <c r="K27" i="31" s="1"/>
  <c r="K29" i="31" s="1"/>
  <c r="I23" i="31"/>
  <c r="I27" i="31" s="1"/>
  <c r="I29" i="31" s="1"/>
  <c r="H13" i="31"/>
  <c r="L5" i="31"/>
  <c r="K20" i="31"/>
  <c r="K28" i="31" s="1"/>
  <c r="L23" i="31"/>
  <c r="L6" i="31"/>
  <c r="I16" i="31"/>
  <c r="L22" i="31"/>
  <c r="J24" i="31"/>
  <c r="J27" i="31" s="1"/>
  <c r="J29" i="31" s="1"/>
  <c r="J16" i="31"/>
  <c r="J20" i="31" s="1"/>
  <c r="J28" i="31" s="1"/>
  <c r="I17" i="31"/>
  <c r="L10" i="31"/>
  <c r="L17" i="31" s="1"/>
  <c r="L20" i="31" s="1"/>
  <c r="L28" i="31" s="1"/>
  <c r="I13" i="31"/>
  <c r="I20" i="31" l="1"/>
  <c r="I28" i="31" s="1"/>
  <c r="L29" i="31"/>
  <c r="L13" i="31"/>
  <c r="L24" i="31"/>
  <c r="L27" i="31" s="1"/>
  <c r="D26" i="30" l="1"/>
  <c r="C6" i="31"/>
  <c r="C6" i="30"/>
  <c r="D26" i="31" l="1"/>
  <c r="C6" i="28" l="1"/>
  <c r="D26" i="28"/>
</calcChain>
</file>

<file path=xl/sharedStrings.xml><?xml version="1.0" encoding="utf-8"?>
<sst xmlns="http://schemas.openxmlformats.org/spreadsheetml/2006/main" count="374" uniqueCount="122">
  <si>
    <t>Заказчик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</si>
  <si>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</si>
  <si>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</si>
  <si>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</si>
  <si>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</si>
  <si>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</si>
  <si>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</si>
  <si>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</si>
  <si>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</si>
  <si>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</si>
  <si>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</si>
  <si>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</si>
  <si>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</si>
  <si>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</si>
  <si>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</si>
  <si>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[должность, подпись (инициалы, фамилия)]</t>
  </si>
  <si>
    <t>()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</si>
  <si>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</si>
  <si>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</si>
  <si>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</si>
  <si>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</si>
  <si>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Итого по сводному расчету</t>
  </si>
  <si>
    <t>Налоги и обязательные платежи</t>
  </si>
  <si>
    <t>Итого "Дополнительные работы и затраты"</t>
  </si>
  <si>
    <t>НДС - 20%</t>
  </si>
  <si>
    <t>№ 303-ФЗ от 3.08.2018</t>
  </si>
  <si>
    <t>6</t>
  </si>
  <si>
    <t>Дополнительные работы и затраты</t>
  </si>
  <si>
    <t>Итого с учетом "Непредвиденные затраты"</t>
  </si>
  <si>
    <t>Непредвиденные затраты</t>
  </si>
  <si>
    <t>Итого по Главам 1-12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</si>
  <si>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</si>
  <si>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</si>
  <si>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Итого по Главе 9. "Прочие работы и затраты"</t>
  </si>
  <si>
    <t>командировочные</t>
  </si>
  <si>
    <t>5</t>
  </si>
  <si>
    <t>кадастровые</t>
  </si>
  <si>
    <t>4</t>
  </si>
  <si>
    <t>ЭТЛ</t>
  </si>
  <si>
    <t>3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</si>
  <si>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</si>
  <si>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</si>
  <si>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</si>
  <si>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</si>
  <si>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</si>
  <si>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</si>
  <si>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Строительные решения</t>
  </si>
  <si>
    <t>02-01-02</t>
  </si>
  <si>
    <t>2</t>
  </si>
  <si>
    <t>Электротехнические решения</t>
  </si>
  <si>
    <t>02-01-01</t>
  </si>
  <si>
    <t>1</t>
  </si>
  <si>
    <t>Глава 2. Основные объекты строительства, реконструкции, капитального ремонта</t>
  </si>
  <si>
    <t>прочих затрат</t>
  </si>
  <si>
    <t>оборудования</t>
  </si>
  <si>
    <t>монтажных работ</t>
  </si>
  <si>
    <t>Общая сметная стоимость, тыс. руб.</t>
  </si>
  <si>
    <t>Сметная стоимость, тыс. руб.</t>
  </si>
  <si>
    <t/>
  </si>
  <si>
    <t>(ссылка на документ об утверждении)</t>
  </si>
  <si>
    <t>"Утвержден" "___"______________________2025г</t>
  </si>
  <si>
    <t>(наименование организации)</t>
  </si>
  <si>
    <t xml:space="preserve"> </t>
  </si>
  <si>
    <t>прочие затраты</t>
  </si>
  <si>
    <t>оборудование</t>
  </si>
  <si>
    <t>в том числе:</t>
  </si>
  <si>
    <t>всего</t>
  </si>
  <si>
    <t>Строительных
(ремонтно- строительных, ремонтно-реставрационных) работ</t>
  </si>
  <si>
    <t>Наименование глав, объектов капитального строительства, работ и затрат</t>
  </si>
  <si>
    <t>Обоснование</t>
  </si>
  <si>
    <t xml:space="preserve">Составлен в текущем уровне цен </t>
  </si>
  <si>
    <t>Утверждено приказом № 421 от 4 августа 2020 г. Минстроя РФ в редакции приказа № 557 от 7 июля 2022 г.</t>
  </si>
  <si>
    <t>Приложение № 6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</si>
  <si>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</si>
  <si>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Сводка затрат в сумме в прогнозном уровне цен с НДС (тыс. руб.)</t>
  </si>
  <si>
    <t>АО "БЭСК"</t>
  </si>
  <si>
    <t>Сводный сметный расчет сметной стоимостью 6 171,7 тыс. руб.</t>
  </si>
  <si>
    <t>СВОДНЫЙ СМЕТНЫЙ РАСЧЕТ СТОИМОСТИ СТРОИТЕЛЬСТВА № P_1.1.2-8</t>
  </si>
  <si>
    <t>P_1.1.2-8 Реконструкция ПС 27,5 /6 кВ "Речушка" с заменой трансформатора мощностью 1,6 МВА на трансформатор мощностью 2,5 МВА (прирост трансформаторной мощности 0,9 МВА), реконструкцией ОРУ 27,5 кВ, заменой КРУН 6 кВ,  с изменением площади и границ земельного участка, в  п. Речушка Нижнеилимский район  Иркутская область</t>
  </si>
  <si>
    <t>Сводный сметный расчет сметной стоимостью 42 123,335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</si>
  <si>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</si>
  <si>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</si>
  <si>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</si>
  <si>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</si>
  <si>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</si>
  <si>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</si>
  <si>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</si>
  <si>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</si>
  <si>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</si>
  <si>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</si>
  <si>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</si>
  <si>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</si>
  <si>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</si>
  <si>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</si>
  <si>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</si>
  <si>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Раздел 5.</t>
  </si>
  <si>
    <t>Разбивка стоимость в текущих ценах (без НДС)</t>
  </si>
  <si>
    <t>5.6</t>
  </si>
  <si>
    <t>Стоимость выполнения работ в ценах 2025 года</t>
  </si>
  <si>
    <t>5.7</t>
  </si>
  <si>
    <t>Стоимость выполнения работ в ценах 2026 года</t>
  </si>
  <si>
    <t>5.8</t>
  </si>
  <si>
    <t>Стоимость выполнения работ в ценах 2027 года</t>
  </si>
  <si>
    <t>5.9</t>
  </si>
  <si>
    <t>Стоимость выполнения работ в ценах 2028 года</t>
  </si>
  <si>
    <t>5.10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</si>
  <si>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</si>
  <si>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</si>
  <si>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</si>
  <si>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</si>
  <si>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</si>
  <si>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5.3</t>
  </si>
  <si>
    <t>5.4</t>
  </si>
  <si>
    <t>5.5</t>
  </si>
  <si>
    <t>Стоимость объекта в ценах года финансирования работ (с НДС)</t>
  </si>
  <si>
    <t>6.1</t>
  </si>
  <si>
    <t>Итого (без НДС)</t>
  </si>
  <si>
    <t>6.2</t>
  </si>
  <si>
    <t>Итого (с НДС)</t>
  </si>
  <si>
    <t xml:space="preserve">P_1.1.2-8 Реконструкция ПС 27,5 /6 кВ "Речушка" с заменой трансформатора мощностью 1,6 МВА на трансформатор мощностью 2,5 МВА (прирост трансформаторной мощности 0,9 МВА), реконструкцией ОРУ 27,5 кВ, заменой КРУН 6 кВ,  с изменением площади и границ земельного участка, в  п. Речушка Нижнеилимский район  Иркутская область </t>
  </si>
  <si>
    <t>Сводка затрат в сумме в прогнозном уровне цен 2027г с НДС (тыс. руб.)</t>
  </si>
  <si>
    <t>Сводка затрат в сумме в прогнозном уровне цен 2026г с НДС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</si>
</sst>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\ _₽_-;\-* #,##0.00\ _₽_-;_-* &quot;-&quot;??\ _₽_-;_-@_-"/>
    <numFmt numFmtId="167" formatCode="#,##0.000"/>
    <numFmt numFmtId="168" formatCode="#,##0.0"/>
    <numFmt numFmtId="169" formatCode="#,##0.000000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1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  <xf numFmtId="0" fontId="24" fillId="0" borderId="0"/>
    <xf numFmtId="0" fontId="24" fillId="0" borderId="0"/>
  </cellStyleXfs>
  <cellXfs count="136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left" vertical="center" wrapText="1"/>
    </xf>
    <xf numFmtId="43" fontId="11" fillId="0" borderId="5" xfId="4" applyFont="1" applyFill="1" applyBorder="1" applyAlignment="1">
      <alignment horizontal="center" vertical="center" wrapText="1"/>
    </xf>
    <xf numFmtId="166" fontId="2" fillId="0" borderId="0" xfId="2" applyNumberFormat="1"/>
    <xf numFmtId="43" fontId="11" fillId="0" borderId="5" xfId="4" applyFont="1" applyFill="1" applyBorder="1" applyAlignment="1">
      <alignment vertical="center" wrapText="1"/>
    </xf>
    <xf numFmtId="43" fontId="11" fillId="0" borderId="6" xfId="4" applyFont="1" applyFill="1" applyBorder="1" applyAlignment="1">
      <alignment vertical="center" wrapText="1"/>
    </xf>
    <xf numFmtId="2" fontId="2" fillId="0" borderId="0" xfId="2" applyNumberFormat="1"/>
    <xf numFmtId="0" fontId="13" fillId="0" borderId="0" xfId="2" applyFont="1"/>
    <xf numFmtId="0" fontId="15" fillId="0" borderId="0" xfId="6" applyFont="1"/>
    <xf numFmtId="0" fontId="15" fillId="0" borderId="0" xfId="6" applyFont="1" applyAlignment="1">
      <alignment wrapText="1"/>
    </xf>
    <xf numFmtId="0" fontId="14" fillId="0" borderId="0" xfId="6"/>
    <xf numFmtId="0" fontId="16" fillId="0" borderId="0" xfId="6" applyFont="1" applyAlignment="1">
      <alignment horizontal="left" vertical="top"/>
    </xf>
    <xf numFmtId="0" fontId="16" fillId="0" borderId="7" xfId="6" applyFont="1" applyBorder="1" applyAlignment="1">
      <alignment horizontal="left" vertical="top"/>
    </xf>
    <xf numFmtId="0" fontId="17" fillId="0" borderId="0" xfId="6" applyFont="1" applyAlignment="1">
      <alignment wrapText="1"/>
    </xf>
    <xf numFmtId="0" fontId="18" fillId="0" borderId="0" xfId="6" applyFont="1" applyAlignment="1">
      <alignment wrapText="1"/>
    </xf>
    <xf numFmtId="0" fontId="19" fillId="0" borderId="0" xfId="6" applyFont="1" applyAlignment="1">
      <alignment wrapText="1"/>
    </xf>
    <xf numFmtId="4" fontId="18" fillId="0" borderId="9" xfId="6" applyNumberFormat="1" applyFont="1" applyBorder="1" applyAlignment="1">
      <alignment horizontal="right" vertical="top"/>
    </xf>
    <xf numFmtId="0" fontId="18" fillId="0" borderId="9" xfId="6" applyFont="1" applyBorder="1" applyAlignment="1">
      <alignment horizontal="right" vertical="top" wrapText="1"/>
    </xf>
    <xf numFmtId="0" fontId="15" fillId="0" borderId="9" xfId="6" applyFont="1" applyBorder="1" applyAlignment="1">
      <alignment horizontal="left" vertical="top" wrapText="1"/>
    </xf>
    <xf numFmtId="49" fontId="15" fillId="0" borderId="9" xfId="6" applyNumberFormat="1" applyFont="1" applyBorder="1" applyAlignment="1">
      <alignment horizontal="center" vertical="top" wrapText="1"/>
    </xf>
    <xf numFmtId="0" fontId="15" fillId="0" borderId="9" xfId="6" applyFont="1" applyBorder="1" applyAlignment="1">
      <alignment horizontal="center" vertical="top" wrapText="1"/>
    </xf>
    <xf numFmtId="0" fontId="16" fillId="0" borderId="0" xfId="6" applyFont="1" applyAlignment="1">
      <alignment horizontal="center"/>
    </xf>
    <xf numFmtId="0" fontId="16" fillId="0" borderId="0" xfId="6" applyFont="1"/>
    <xf numFmtId="0" fontId="16" fillId="0" borderId="0" xfId="6" applyFont="1" applyAlignment="1">
      <alignment wrapText="1"/>
    </xf>
    <xf numFmtId="0" fontId="20" fillId="0" borderId="0" xfId="6" applyFont="1" applyAlignment="1">
      <alignment horizontal="center"/>
    </xf>
    <xf numFmtId="0" fontId="16" fillId="0" borderId="0" xfId="6" applyFont="1" applyAlignment="1">
      <alignment horizontal="right"/>
    </xf>
    <xf numFmtId="4" fontId="18" fillId="0" borderId="9" xfId="6" applyNumberFormat="1" applyFont="1" applyBorder="1" applyAlignment="1">
      <alignment horizontal="right" vertical="top" wrapText="1"/>
    </xf>
    <xf numFmtId="0" fontId="22" fillId="0" borderId="0" xfId="6" applyFont="1"/>
    <xf numFmtId="0" fontId="22" fillId="0" borderId="0" xfId="6" applyFont="1" applyAlignment="1">
      <alignment wrapText="1"/>
    </xf>
    <xf numFmtId="0" fontId="15" fillId="0" borderId="9" xfId="6" applyFont="1" applyBorder="1"/>
    <xf numFmtId="0" fontId="18" fillId="0" borderId="9" xfId="6" applyFont="1" applyBorder="1"/>
    <xf numFmtId="4" fontId="18" fillId="2" borderId="9" xfId="6" applyNumberFormat="1" applyFont="1" applyFill="1" applyBorder="1" applyAlignment="1">
      <alignment horizontal="right" vertical="top"/>
    </xf>
    <xf numFmtId="4" fontId="15" fillId="0" borderId="9" xfId="6" applyNumberFormat="1" applyFont="1" applyBorder="1" applyAlignment="1">
      <alignment horizontal="right" vertical="top" wrapText="1"/>
    </xf>
    <xf numFmtId="0" fontId="15" fillId="0" borderId="18" xfId="6" applyFont="1" applyBorder="1" applyAlignment="1">
      <alignment wrapText="1"/>
    </xf>
    <xf numFmtId="0" fontId="17" fillId="0" borderId="0" xfId="6" applyFont="1" applyAlignment="1">
      <alignment horizontal="left"/>
    </xf>
    <xf numFmtId="0" fontId="17" fillId="0" borderId="0" xfId="6" applyFont="1"/>
    <xf numFmtId="49" fontId="16" fillId="0" borderId="0" xfId="6" applyNumberFormat="1" applyFont="1" applyAlignment="1">
      <alignment horizontal="right"/>
    </xf>
    <xf numFmtId="0" fontId="15" fillId="0" borderId="0" xfId="6" applyFont="1" applyAlignment="1">
      <alignment horizontal="center" vertical="top"/>
    </xf>
    <xf numFmtId="0" fontId="15" fillId="0" borderId="0" xfId="6" applyFont="1" applyAlignment="1">
      <alignment horizontal="center" vertical="top" wrapText="1"/>
    </xf>
    <xf numFmtId="0" fontId="16" fillId="0" borderId="0" xfId="6" applyFont="1" applyAlignment="1">
      <alignment horizontal="center" vertical="top"/>
    </xf>
    <xf numFmtId="0" fontId="15" fillId="0" borderId="0" xfId="6" applyFont="1" applyAlignment="1">
      <alignment vertical="top"/>
    </xf>
    <xf numFmtId="0" fontId="16" fillId="0" borderId="0" xfId="6" applyFont="1" applyAlignment="1">
      <alignment vertical="top" wrapText="1"/>
    </xf>
    <xf numFmtId="0" fontId="15" fillId="0" borderId="0" xfId="6" applyFont="1" applyAlignment="1">
      <alignment vertical="top" wrapText="1"/>
    </xf>
    <xf numFmtId="0" fontId="16" fillId="0" borderId="0" xfId="6" applyFont="1" applyAlignment="1">
      <alignment vertical="top"/>
    </xf>
    <xf numFmtId="165" fontId="11" fillId="0" borderId="5" xfId="4" applyNumberFormat="1" applyFont="1" applyFill="1" applyBorder="1" applyAlignment="1">
      <alignment vertical="center" wrapText="1"/>
    </xf>
    <xf numFmtId="0" fontId="12" fillId="0" borderId="0" xfId="6" applyFont="1" applyAlignment="1">
      <alignment vertical="top"/>
    </xf>
    <xf numFmtId="0" fontId="12" fillId="0" borderId="0" xfId="6" applyFont="1" applyAlignment="1">
      <alignment horizontal="center"/>
    </xf>
    <xf numFmtId="0" fontId="12" fillId="0" borderId="0" xfId="6" applyFont="1"/>
    <xf numFmtId="0" fontId="25" fillId="0" borderId="9" xfId="7" applyFont="1" applyBorder="1" applyAlignment="1">
      <alignment horizontal="center" vertical="center" wrapText="1"/>
    </xf>
    <xf numFmtId="0" fontId="25" fillId="0" borderId="9" xfId="8" applyFont="1" applyBorder="1" applyAlignment="1">
      <alignment horizontal="center" wrapText="1"/>
    </xf>
    <xf numFmtId="49" fontId="26" fillId="3" borderId="9" xfId="7" applyNumberFormat="1" applyFont="1" applyFill="1" applyBorder="1" applyAlignment="1">
      <alignment horizontal="center" vertical="center" wrapText="1"/>
    </xf>
    <xf numFmtId="4" fontId="26" fillId="3" borderId="9" xfId="7" applyNumberFormat="1" applyFont="1" applyFill="1" applyBorder="1" applyAlignment="1">
      <alignment horizontal="right" vertical="center" wrapText="1"/>
    </xf>
    <xf numFmtId="49" fontId="25" fillId="0" borderId="9" xfId="7" applyNumberFormat="1" applyFont="1" applyBorder="1" applyAlignment="1">
      <alignment horizontal="center" vertical="center" wrapText="1"/>
    </xf>
    <xf numFmtId="167" fontId="25" fillId="0" borderId="9" xfId="7" applyNumberFormat="1" applyFont="1" applyBorder="1" applyAlignment="1">
      <alignment horizontal="right" vertical="center" wrapText="1"/>
    </xf>
    <xf numFmtId="4" fontId="25" fillId="0" borderId="9" xfId="7" applyNumberFormat="1" applyFont="1" applyBorder="1" applyAlignment="1">
      <alignment horizontal="right" vertical="center" wrapText="1"/>
    </xf>
    <xf numFmtId="4" fontId="25" fillId="0" borderId="9" xfId="7" applyNumberFormat="1" applyFont="1" applyBorder="1" applyAlignment="1">
      <alignment horizontal="center" vertical="center" wrapText="1"/>
    </xf>
    <xf numFmtId="4" fontId="26" fillId="3" borderId="9" xfId="7" applyNumberFormat="1" applyFont="1" applyFill="1" applyBorder="1" applyAlignment="1">
      <alignment horizontal="center" vertical="center" wrapText="1"/>
    </xf>
    <xf numFmtId="2" fontId="27" fillId="0" borderId="9" xfId="0" applyNumberFormat="1" applyFont="1" applyBorder="1" applyAlignment="1">
      <alignment horizontal="center" vertical="center" wrapText="1"/>
    </xf>
    <xf numFmtId="2" fontId="25" fillId="0" borderId="9" xfId="0" applyNumberFormat="1" applyFont="1" applyBorder="1" applyAlignment="1">
      <alignment horizontal="center" vertical="center" wrapText="1"/>
    </xf>
    <xf numFmtId="1" fontId="25" fillId="0" borderId="9" xfId="0" applyNumberFormat="1" applyFont="1" applyBorder="1" applyAlignment="1">
      <alignment horizontal="center" vertical="center" wrapText="1"/>
    </xf>
    <xf numFmtId="4" fontId="28" fillId="0" borderId="9" xfId="7" applyNumberFormat="1" applyFont="1" applyBorder="1" applyAlignment="1">
      <alignment horizontal="right" vertical="center" wrapText="1"/>
    </xf>
    <xf numFmtId="168" fontId="25" fillId="0" borderId="9" xfId="7" applyNumberFormat="1" applyFont="1" applyBorder="1" applyAlignment="1">
      <alignment horizontal="center" vertical="center" wrapText="1"/>
    </xf>
    <xf numFmtId="49" fontId="28" fillId="0" borderId="9" xfId="7" applyNumberFormat="1" applyFont="1" applyBorder="1" applyAlignment="1">
      <alignment horizontal="center" vertical="center" wrapText="1"/>
    </xf>
    <xf numFmtId="169" fontId="25" fillId="0" borderId="9" xfId="7" applyNumberFormat="1" applyFont="1" applyBorder="1" applyAlignment="1">
      <alignment horizontal="center" vertical="center" wrapText="1"/>
    </xf>
    <xf numFmtId="49" fontId="25" fillId="4" borderId="9" xfId="7" applyNumberFormat="1" applyFont="1" applyFill="1" applyBorder="1" applyAlignment="1">
      <alignment horizontal="center" vertical="center" wrapText="1"/>
    </xf>
    <xf numFmtId="4" fontId="25" fillId="4" borderId="9" xfId="7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25" fillId="0" borderId="16" xfId="7" applyFont="1" applyBorder="1" applyAlignment="1">
      <alignment horizontal="center" vertical="center" wrapText="1"/>
    </xf>
    <xf numFmtId="0" fontId="25" fillId="0" borderId="14" xfId="7" applyFont="1" applyBorder="1" applyAlignment="1">
      <alignment horizontal="center" vertical="center" wrapText="1"/>
    </xf>
    <xf numFmtId="49" fontId="25" fillId="0" borderId="15" xfId="7" applyNumberFormat="1" applyFont="1" applyBorder="1" applyAlignment="1">
      <alignment horizontal="center" vertical="center" wrapText="1"/>
    </xf>
    <xf numFmtId="49" fontId="25" fillId="0" borderId="19" xfId="7" applyNumberFormat="1" applyFont="1" applyBorder="1" applyAlignment="1">
      <alignment horizontal="center" vertical="center" wrapText="1"/>
    </xf>
    <xf numFmtId="49" fontId="25" fillId="0" borderId="13" xfId="7" applyNumberFormat="1" applyFont="1" applyBorder="1" applyAlignment="1">
      <alignment horizontal="center" vertical="center" wrapText="1"/>
    </xf>
    <xf numFmtId="49" fontId="25" fillId="0" borderId="20" xfId="7" applyNumberFormat="1" applyFont="1" applyBorder="1" applyAlignment="1">
      <alignment horizontal="center" vertical="center" wrapText="1"/>
    </xf>
    <xf numFmtId="0" fontId="25" fillId="0" borderId="11" xfId="7" applyFont="1" applyBorder="1" applyAlignment="1">
      <alignment horizontal="center" vertical="center" wrapText="1"/>
    </xf>
    <xf numFmtId="0" fontId="25" fillId="0" borderId="12" xfId="7" applyFont="1" applyBorder="1" applyAlignment="1">
      <alignment horizontal="center" vertical="center" wrapText="1"/>
    </xf>
    <xf numFmtId="0" fontId="25" fillId="0" borderId="10" xfId="7" applyFont="1" applyBorder="1" applyAlignment="1">
      <alignment horizontal="center" vertical="center" wrapText="1"/>
    </xf>
    <xf numFmtId="0" fontId="25" fillId="0" borderId="11" xfId="8" applyFont="1" applyBorder="1" applyAlignment="1">
      <alignment horizontal="center" wrapText="1"/>
    </xf>
    <xf numFmtId="0" fontId="25" fillId="0" borderId="10" xfId="8" applyFont="1" applyBorder="1" applyAlignment="1">
      <alignment horizontal="center" wrapText="1"/>
    </xf>
    <xf numFmtId="0" fontId="26" fillId="3" borderId="11" xfId="7" applyFont="1" applyFill="1" applyBorder="1" applyAlignment="1">
      <alignment horizontal="left" vertical="center" wrapText="1"/>
    </xf>
    <xf numFmtId="0" fontId="26" fillId="3" borderId="10" xfId="7" applyFont="1" applyFill="1" applyBorder="1" applyAlignment="1">
      <alignment horizontal="left" vertical="center" wrapText="1"/>
    </xf>
    <xf numFmtId="0" fontId="25" fillId="0" borderId="11" xfId="7" applyFont="1" applyBorder="1" applyAlignment="1">
      <alignment horizontal="left" vertical="center" wrapText="1"/>
    </xf>
    <xf numFmtId="0" fontId="25" fillId="0" borderId="10" xfId="7" applyFont="1" applyBorder="1" applyAlignment="1">
      <alignment horizontal="left" vertical="center" wrapText="1"/>
    </xf>
    <xf numFmtId="0" fontId="26" fillId="3" borderId="12" xfId="7" applyFont="1" applyFill="1" applyBorder="1" applyAlignment="1">
      <alignment horizontal="left" vertical="center" wrapText="1"/>
    </xf>
    <xf numFmtId="0" fontId="25" fillId="0" borderId="9" xfId="7" applyFont="1" applyBorder="1" applyAlignment="1">
      <alignment horizontal="left" vertical="center" wrapText="1"/>
    </xf>
    <xf numFmtId="0" fontId="28" fillId="0" borderId="11" xfId="7" applyFont="1" applyBorder="1" applyAlignment="1">
      <alignment horizontal="left" vertical="center" wrapText="1"/>
    </xf>
    <xf numFmtId="0" fontId="28" fillId="0" borderId="10" xfId="7" applyFont="1" applyBorder="1" applyAlignment="1">
      <alignment horizontal="left" vertical="center" wrapText="1"/>
    </xf>
    <xf numFmtId="0" fontId="25" fillId="4" borderId="9" xfId="7" applyFont="1" applyFill="1" applyBorder="1" applyAlignment="1">
      <alignment horizontal="left" vertical="center" wrapText="1"/>
    </xf>
    <xf numFmtId="0" fontId="28" fillId="0" borderId="9" xfId="7" applyFont="1" applyBorder="1" applyAlignment="1">
      <alignment horizontal="left" vertical="center" wrapText="1"/>
    </xf>
    <xf numFmtId="0" fontId="16" fillId="0" borderId="7" xfId="6" applyFont="1" applyBorder="1" applyAlignment="1">
      <alignment horizontal="left" vertical="top" wrapText="1"/>
    </xf>
    <xf numFmtId="0" fontId="16" fillId="0" borderId="7" xfId="6" applyFont="1" applyBorder="1" applyAlignment="1">
      <alignment horizontal="right" vertical="top" wrapText="1"/>
    </xf>
    <xf numFmtId="0" fontId="12" fillId="0" borderId="8" xfId="6" applyFont="1" applyBorder="1" applyAlignment="1">
      <alignment horizontal="center" vertical="top"/>
    </xf>
    <xf numFmtId="49" fontId="16" fillId="0" borderId="0" xfId="6" applyNumberFormat="1" applyFont="1" applyAlignment="1">
      <alignment horizontal="left" vertical="top" wrapText="1"/>
    </xf>
    <xf numFmtId="0" fontId="17" fillId="0" borderId="11" xfId="6" applyFont="1" applyBorder="1" applyAlignment="1">
      <alignment horizontal="right" vertical="top" wrapText="1"/>
    </xf>
    <xf numFmtId="0" fontId="17" fillId="0" borderId="10" xfId="6" applyFont="1" applyBorder="1" applyAlignment="1">
      <alignment horizontal="right" vertical="top" wrapText="1"/>
    </xf>
    <xf numFmtId="0" fontId="19" fillId="0" borderId="11" xfId="6" applyFont="1" applyBorder="1" applyAlignment="1">
      <alignment horizontal="left" vertical="center" wrapText="1"/>
    </xf>
    <xf numFmtId="0" fontId="19" fillId="0" borderId="12" xfId="6" applyFont="1" applyBorder="1" applyAlignment="1">
      <alignment horizontal="left" vertical="center" wrapText="1"/>
    </xf>
    <xf numFmtId="0" fontId="19" fillId="0" borderId="10" xfId="6" applyFont="1" applyBorder="1" applyAlignment="1">
      <alignment horizontal="left" vertical="center" wrapText="1"/>
    </xf>
    <xf numFmtId="0" fontId="18" fillId="0" borderId="11" xfId="6" applyFont="1" applyBorder="1" applyAlignment="1">
      <alignment horizontal="right" vertical="top" wrapText="1"/>
    </xf>
    <xf numFmtId="0" fontId="18" fillId="0" borderId="10" xfId="6" applyFont="1" applyBorder="1" applyAlignment="1">
      <alignment horizontal="right" vertical="top" wrapText="1"/>
    </xf>
    <xf numFmtId="0" fontId="23" fillId="0" borderId="11" xfId="6" applyFont="1" applyBorder="1" applyAlignment="1">
      <alignment horizontal="right"/>
    </xf>
    <xf numFmtId="0" fontId="23" fillId="0" borderId="10" xfId="6" applyFont="1" applyBorder="1" applyAlignment="1">
      <alignment horizontal="right"/>
    </xf>
    <xf numFmtId="0" fontId="15" fillId="0" borderId="11" xfId="6" applyFont="1" applyBorder="1" applyAlignment="1">
      <alignment horizontal="right" indent="1"/>
    </xf>
    <xf numFmtId="0" fontId="15" fillId="0" borderId="10" xfId="6" applyFont="1" applyBorder="1" applyAlignment="1">
      <alignment horizontal="right" indent="1"/>
    </xf>
    <xf numFmtId="0" fontId="15" fillId="0" borderId="9" xfId="6" applyFont="1" applyBorder="1" applyAlignment="1">
      <alignment horizontal="right" indent="1"/>
    </xf>
    <xf numFmtId="0" fontId="15" fillId="0" borderId="7" xfId="6" applyFont="1" applyBorder="1" applyAlignment="1">
      <alignment horizontal="left" vertical="top" wrapText="1"/>
    </xf>
    <xf numFmtId="0" fontId="15" fillId="0" borderId="16" xfId="6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6" fillId="0" borderId="0" xfId="6" applyFont="1" applyAlignment="1">
      <alignment wrapText="1"/>
    </xf>
    <xf numFmtId="0" fontId="15" fillId="0" borderId="17" xfId="6" applyFont="1" applyBorder="1" applyAlignment="1">
      <alignment horizontal="center" vertical="center" wrapText="1"/>
    </xf>
    <xf numFmtId="0" fontId="15" fillId="0" borderId="11" xfId="6" applyFont="1" applyBorder="1" applyAlignment="1">
      <alignment horizontal="center" vertical="center" wrapText="1"/>
    </xf>
    <xf numFmtId="0" fontId="15" fillId="0" borderId="12" xfId="6" applyFont="1" applyBorder="1" applyAlignment="1">
      <alignment horizontal="center" vertical="center" wrapText="1"/>
    </xf>
    <xf numFmtId="0" fontId="15" fillId="0" borderId="10" xfId="6" applyFont="1" applyBorder="1" applyAlignment="1">
      <alignment horizontal="center" vertical="center" wrapText="1"/>
    </xf>
    <xf numFmtId="0" fontId="16" fillId="0" borderId="7" xfId="6" applyFont="1" applyBorder="1" applyAlignment="1">
      <alignment horizontal="left" wrapText="1"/>
    </xf>
    <xf numFmtId="0" fontId="12" fillId="0" borderId="8" xfId="6" applyFont="1" applyBorder="1" applyAlignment="1">
      <alignment horizontal="center"/>
    </xf>
    <xf numFmtId="0" fontId="16" fillId="0" borderId="0" xfId="6" applyFont="1" applyAlignment="1">
      <alignment horizontal="center"/>
    </xf>
    <xf numFmtId="0" fontId="21" fillId="0" borderId="0" xfId="6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29" fillId="0" borderId="0" xfId="1" applyFont="1" applyAlignment="1">
      <alignment horizontal="center" vertical="center" wrapText="1"/>
    </xf>
    <xf numFmtId="0" fontId="30" fillId="0" borderId="0" xfId="6" applyFont="1" applyAlignment="1">
      <alignment horizontal="center" vertical="center" wrapText="1"/>
    </xf>
    <xf numFmtId="0" fontId="30" fillId="0" borderId="7" xfId="6" applyFont="1" applyBorder="1" applyAlignment="1">
      <alignment horizontal="center" vertical="center" wrapText="1"/>
    </xf>
    <xf numFmtId="0" fontId="16" fillId="0" borderId="0" xfId="6" applyFont="1" applyAlignment="1">
      <alignment horizontal="center" vertical="center" wrapText="1"/>
    </xf>
  </cellXfs>
  <cellStyles count="9">
    <cellStyle name="Normal" xfId="1" xr:uid="{498E678A-2074-4699-9424-BE321A5DBB34}"/>
    <cellStyle name="Обычный" xfId="0" builtinId="0"/>
    <cellStyle name="Обычный 2" xfId="2" xr:uid="{E9E47FEE-F5CD-4893-945D-604A8DEC7E99}"/>
    <cellStyle name="Обычный 2 2 2 2" xfId="7" xr:uid="{932F7B98-CE76-4D2D-86BE-F4357E2A1EBD}"/>
    <cellStyle name="Обычный 3" xfId="6" xr:uid="{5AB538C4-9896-45C1-9AD5-4EB36345F7EA}"/>
    <cellStyle name="Обычный 7" xfId="3" xr:uid="{8212DB27-FE1E-4436-8568-FADDE08A2A1D}"/>
    <cellStyle name="СводРасч" xfId="8" xr:uid="{7F4C87DE-2F08-42C2-A696-4882B164243F}"/>
    <cellStyle name="Финансовый 2" xfId="4" xr:uid="{FF5CE7F6-D42D-4053-8149-73632AF417B2}"/>
    <cellStyle name="Финансовый 2 2" xfId="5" xr:uid="{5316BD26-6FA9-489D-B75B-0A8BFDD513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DBD03-ED3F-44C8-8413-019978E88DAA}">
  <dimension ref="A1:M54"/>
  <sheetViews>
    <sheetView tabSelected="1" zoomScale="82" zoomScaleNormal="82" workbookViewId="0">
      <selection activeCell="C19" sqref="C19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7.140625" style="2" customWidth="1"/>
    <col min="4" max="4" width="13.85546875" style="2" customWidth="1"/>
    <col min="5" max="5" width="16.140625" style="2" customWidth="1"/>
    <col min="6" max="6" width="15.85546875" style="2" customWidth="1"/>
    <col min="7" max="7" width="32.57031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82" t="s">
        <v>80</v>
      </c>
      <c r="F1" s="84" t="s">
        <v>81</v>
      </c>
      <c r="G1" s="85"/>
      <c r="H1" s="88" t="s">
        <v>82</v>
      </c>
      <c r="I1" s="89"/>
      <c r="J1" s="89"/>
      <c r="K1" s="90"/>
      <c r="L1" s="82" t="s">
        <v>56</v>
      </c>
      <c r="M1" s="82" t="s">
        <v>83</v>
      </c>
    </row>
    <row r="2" spans="1:13" ht="45" x14ac:dyDescent="0.2">
      <c r="A2" s="3"/>
      <c r="B2" s="3" t="s">
        <v>0</v>
      </c>
      <c r="C2" s="4" t="s">
        <v>75</v>
      </c>
      <c r="E2" s="83"/>
      <c r="F2" s="86"/>
      <c r="G2" s="87"/>
      <c r="H2" s="62" t="s">
        <v>84</v>
      </c>
      <c r="I2" s="62" t="s">
        <v>85</v>
      </c>
      <c r="J2" s="62" t="s">
        <v>86</v>
      </c>
      <c r="K2" s="62" t="s">
        <v>87</v>
      </c>
      <c r="L2" s="83"/>
      <c r="M2" s="83"/>
    </row>
    <row r="3" spans="1:13" ht="15" x14ac:dyDescent="0.25">
      <c r="A3" s="5"/>
      <c r="B3" s="5"/>
      <c r="C3" s="5"/>
      <c r="E3" s="63">
        <v>1</v>
      </c>
      <c r="F3" s="91">
        <v>2</v>
      </c>
      <c r="G3" s="92"/>
      <c r="H3" s="63">
        <v>3</v>
      </c>
      <c r="I3" s="63">
        <v>4</v>
      </c>
      <c r="J3" s="63">
        <v>5</v>
      </c>
      <c r="K3" s="63">
        <v>6</v>
      </c>
      <c r="L3" s="63">
        <v>7</v>
      </c>
      <c r="M3" s="63">
        <v>8</v>
      </c>
    </row>
    <row r="4" spans="1:13" ht="15" x14ac:dyDescent="0.2">
      <c r="A4" s="3"/>
      <c r="B4" s="3"/>
      <c r="C4" s="3"/>
      <c r="E4" s="64" t="s">
        <v>88</v>
      </c>
      <c r="F4" s="93" t="s">
        <v>89</v>
      </c>
      <c r="G4" s="94"/>
      <c r="H4" s="65"/>
      <c r="I4" s="65"/>
      <c r="J4" s="65"/>
      <c r="K4" s="65"/>
      <c r="L4" s="65"/>
      <c r="M4" s="65"/>
    </row>
    <row r="5" spans="1:13" ht="15" x14ac:dyDescent="0.2">
      <c r="A5" s="3"/>
      <c r="B5" s="3"/>
      <c r="C5" s="3"/>
      <c r="E5" s="66" t="s">
        <v>90</v>
      </c>
      <c r="F5" s="95" t="s">
        <v>91</v>
      </c>
      <c r="G5" s="96"/>
      <c r="H5" s="67">
        <v>244.18</v>
      </c>
      <c r="I5" s="68">
        <v>5200.4530000000004</v>
      </c>
      <c r="J5" s="68">
        <v>33329.786</v>
      </c>
      <c r="K5" s="67">
        <v>1471.4430000000002</v>
      </c>
      <c r="L5" s="67">
        <f>SUM(H5:K5)</f>
        <v>40245.862000000001</v>
      </c>
      <c r="M5" s="69" t="s">
        <v>92</v>
      </c>
    </row>
    <row r="6" spans="1:13" ht="25.5" x14ac:dyDescent="0.2">
      <c r="A6" s="3"/>
      <c r="B6" s="6" t="s">
        <v>74</v>
      </c>
      <c r="C6" s="7">
        <f>C26</f>
        <v>56925.223968773164</v>
      </c>
      <c r="E6" s="66" t="s">
        <v>93</v>
      </c>
      <c r="F6" s="95" t="s">
        <v>94</v>
      </c>
      <c r="G6" s="96"/>
      <c r="H6" s="68">
        <f>H5*1.2</f>
        <v>293.01600000000002</v>
      </c>
      <c r="I6" s="68">
        <f t="shared" ref="I6:K6" si="0">I5*1.2</f>
        <v>6240.5436</v>
      </c>
      <c r="J6" s="68">
        <f t="shared" si="0"/>
        <v>39995.743199999997</v>
      </c>
      <c r="K6" s="68">
        <f t="shared" si="0"/>
        <v>1765.7316000000003</v>
      </c>
      <c r="L6" s="68">
        <f>SUM(H6:K6)</f>
        <v>48295.034399999997</v>
      </c>
      <c r="M6" s="69" t="s">
        <v>92</v>
      </c>
    </row>
    <row r="7" spans="1:13" ht="15" x14ac:dyDescent="0.2">
      <c r="A7" s="3"/>
      <c r="B7" s="3"/>
      <c r="C7" s="3"/>
      <c r="E7" s="64" t="s">
        <v>95</v>
      </c>
      <c r="F7" s="93" t="s">
        <v>96</v>
      </c>
      <c r="G7" s="97"/>
      <c r="H7" s="97"/>
      <c r="I7" s="94"/>
      <c r="J7" s="65"/>
      <c r="K7" s="65"/>
      <c r="L7" s="65"/>
      <c r="M7" s="70"/>
    </row>
    <row r="8" spans="1:13" ht="18.75" x14ac:dyDescent="0.2">
      <c r="A8" s="5"/>
      <c r="B8" s="5"/>
      <c r="C8" s="5"/>
      <c r="E8" s="66" t="s">
        <v>97</v>
      </c>
      <c r="F8" s="95" t="s">
        <v>98</v>
      </c>
      <c r="G8" s="96"/>
      <c r="H8" s="68"/>
      <c r="I8" s="68"/>
      <c r="J8" s="68"/>
      <c r="K8" s="68"/>
      <c r="L8" s="71">
        <f>SUM(H8:K8)</f>
        <v>0</v>
      </c>
      <c r="M8" s="69" t="s">
        <v>92</v>
      </c>
    </row>
    <row r="9" spans="1:13" ht="15" x14ac:dyDescent="0.2">
      <c r="A9" s="3"/>
      <c r="B9" s="3"/>
      <c r="C9" s="3"/>
      <c r="E9" s="66" t="s">
        <v>99</v>
      </c>
      <c r="F9" s="95" t="s">
        <v>100</v>
      </c>
      <c r="G9" s="96"/>
      <c r="H9" s="68">
        <v>244.18</v>
      </c>
      <c r="I9" s="68">
        <v>41.773000000000003</v>
      </c>
      <c r="J9" s="68">
        <v>4792</v>
      </c>
      <c r="K9" s="68">
        <v>65.13</v>
      </c>
      <c r="L9" s="72">
        <f>SUM(H9:K9)</f>
        <v>5143.0830000000005</v>
      </c>
      <c r="M9" s="69" t="s">
        <v>92</v>
      </c>
    </row>
    <row r="10" spans="1:13" ht="15" x14ac:dyDescent="0.2">
      <c r="A10" s="3"/>
      <c r="B10" s="8" t="s">
        <v>1</v>
      </c>
      <c r="C10" s="3"/>
      <c r="E10" s="66" t="s">
        <v>101</v>
      </c>
      <c r="F10" s="95" t="s">
        <v>102</v>
      </c>
      <c r="G10" s="96"/>
      <c r="H10" s="68">
        <v>0</v>
      </c>
      <c r="I10" s="68">
        <v>5158.68</v>
      </c>
      <c r="J10" s="68">
        <v>28537.786</v>
      </c>
      <c r="K10" s="68">
        <v>1406.3130000000001</v>
      </c>
      <c r="L10" s="73">
        <f t="shared" ref="L10:L12" si="1">SUM(H10:K10)</f>
        <v>35102.779000000002</v>
      </c>
      <c r="M10" s="69" t="s">
        <v>92</v>
      </c>
    </row>
    <row r="11" spans="1:13" ht="18.75" x14ac:dyDescent="0.2">
      <c r="A11" s="3"/>
      <c r="B11" s="3"/>
      <c r="C11" s="3"/>
      <c r="E11" s="66" t="s">
        <v>103</v>
      </c>
      <c r="F11" s="95" t="s">
        <v>104</v>
      </c>
      <c r="G11" s="96"/>
      <c r="H11" s="68"/>
      <c r="I11" s="68"/>
      <c r="J11" s="68"/>
      <c r="K11" s="68"/>
      <c r="L11" s="71">
        <f t="shared" si="1"/>
        <v>0</v>
      </c>
      <c r="M11" s="69" t="s">
        <v>92</v>
      </c>
    </row>
    <row r="12" spans="1:13" ht="18.75" x14ac:dyDescent="0.2">
      <c r="A12" s="9"/>
      <c r="B12" s="80" t="s">
        <v>2</v>
      </c>
      <c r="C12" s="80"/>
      <c r="E12" s="66" t="s">
        <v>105</v>
      </c>
      <c r="F12" s="95" t="s">
        <v>106</v>
      </c>
      <c r="G12" s="96"/>
      <c r="H12" s="68"/>
      <c r="I12" s="68"/>
      <c r="J12" s="68"/>
      <c r="K12" s="68"/>
      <c r="L12" s="71">
        <f t="shared" si="1"/>
        <v>0</v>
      </c>
      <c r="M12" s="69" t="s">
        <v>92</v>
      </c>
    </row>
    <row r="13" spans="1:13" ht="15" x14ac:dyDescent="0.2">
      <c r="A13" s="3"/>
      <c r="B13" s="3"/>
      <c r="C13" s="3"/>
      <c r="E13" s="66" t="s">
        <v>105</v>
      </c>
      <c r="F13" s="99" t="s">
        <v>107</v>
      </c>
      <c r="G13" s="100"/>
      <c r="H13" s="74">
        <f>SUM(H8:H12)</f>
        <v>244.18</v>
      </c>
      <c r="I13" s="74">
        <f>SUM(I8:I12)</f>
        <v>5200.4530000000004</v>
      </c>
      <c r="J13" s="74">
        <f>SUM(J8:J12)</f>
        <v>33329.786</v>
      </c>
      <c r="K13" s="74">
        <f>SUM(K8:K12)</f>
        <v>1471.4430000000002</v>
      </c>
      <c r="L13" s="74">
        <f>SUM(L8:L12)</f>
        <v>40245.862000000001</v>
      </c>
      <c r="M13" s="69" t="s">
        <v>92</v>
      </c>
    </row>
    <row r="14" spans="1:13" ht="54" customHeight="1" x14ac:dyDescent="0.2">
      <c r="A14" s="3"/>
      <c r="B14" s="132" t="s">
        <v>119</v>
      </c>
      <c r="C14" s="133"/>
      <c r="E14" s="64" t="s">
        <v>95</v>
      </c>
      <c r="F14" s="93" t="s">
        <v>108</v>
      </c>
      <c r="G14" s="97"/>
      <c r="H14" s="97"/>
      <c r="I14" s="97"/>
      <c r="J14" s="94"/>
      <c r="K14" s="65"/>
      <c r="L14" s="65"/>
      <c r="M14" s="70"/>
    </row>
    <row r="15" spans="1:13" ht="15" x14ac:dyDescent="0.2">
      <c r="A15" s="5"/>
      <c r="B15" s="134"/>
      <c r="C15" s="134"/>
      <c r="E15" s="66" t="s">
        <v>109</v>
      </c>
      <c r="F15" s="98" t="s">
        <v>98</v>
      </c>
      <c r="G15" s="98"/>
      <c r="H15" s="68">
        <f>H8*$M$15/100</f>
        <v>0</v>
      </c>
      <c r="I15" s="68">
        <f t="shared" ref="I15:L15" si="2">I8*$M$15/100</f>
        <v>0</v>
      </c>
      <c r="J15" s="68">
        <f t="shared" si="2"/>
        <v>0</v>
      </c>
      <c r="K15" s="68">
        <f t="shared" si="2"/>
        <v>0</v>
      </c>
      <c r="L15" s="68">
        <f t="shared" si="2"/>
        <v>0</v>
      </c>
      <c r="M15" s="75">
        <v>107.8</v>
      </c>
    </row>
    <row r="16" spans="1:13" ht="15" x14ac:dyDescent="0.2">
      <c r="A16" s="3"/>
      <c r="B16" s="3"/>
      <c r="C16" s="3"/>
      <c r="E16" s="66" t="s">
        <v>110</v>
      </c>
      <c r="F16" s="98" t="s">
        <v>100</v>
      </c>
      <c r="G16" s="98"/>
      <c r="H16" s="68">
        <f>H9*$M$15/100*$M$16/100</f>
        <v>277.17702012000001</v>
      </c>
      <c r="I16" s="68">
        <f>I9*$M$15/100*$M$16/100</f>
        <v>47.417952581999998</v>
      </c>
      <c r="J16" s="68">
        <f t="shared" ref="J16:L16" si="3">J9*$M$15/100*$M$16/100</f>
        <v>5439.5621279999996</v>
      </c>
      <c r="K16" s="68">
        <f t="shared" si="3"/>
        <v>73.931277420000001</v>
      </c>
      <c r="L16" s="68">
        <f t="shared" si="3"/>
        <v>5838.0883781220009</v>
      </c>
      <c r="M16" s="75">
        <v>105.3</v>
      </c>
    </row>
    <row r="17" spans="1:13" ht="15" x14ac:dyDescent="0.2">
      <c r="A17" s="3"/>
      <c r="B17" s="3"/>
      <c r="C17" s="3"/>
      <c r="E17" s="66" t="s">
        <v>111</v>
      </c>
      <c r="F17" s="98" t="s">
        <v>102</v>
      </c>
      <c r="G17" s="98"/>
      <c r="H17" s="68">
        <f>H10*$M$15/100*$M$16/100*$M$17/100</f>
        <v>0</v>
      </c>
      <c r="I17" s="68">
        <f t="shared" ref="I17:L17" si="4">I10*$M$15/100*$M$16/100*$M$17/100</f>
        <v>6113.4479578972805</v>
      </c>
      <c r="J17" s="68">
        <f t="shared" si="4"/>
        <v>33819.556464950263</v>
      </c>
      <c r="K17" s="68">
        <f t="shared" si="4"/>
        <v>1666.5932637834483</v>
      </c>
      <c r="L17" s="68">
        <f t="shared" si="4"/>
        <v>41599.597686630987</v>
      </c>
      <c r="M17" s="75">
        <v>104.4</v>
      </c>
    </row>
    <row r="18" spans="1:13" ht="28.5" x14ac:dyDescent="0.2">
      <c r="A18" s="10" t="s">
        <v>4</v>
      </c>
      <c r="B18" s="11" t="s">
        <v>5</v>
      </c>
      <c r="C18" s="12" t="s">
        <v>6</v>
      </c>
      <c r="E18" s="66" t="s">
        <v>112</v>
      </c>
      <c r="F18" s="98" t="s">
        <v>104</v>
      </c>
      <c r="G18" s="98"/>
      <c r="H18" s="68">
        <f>H11*$M$15/100*$M$16/100*$M$17/100*$M$18/100</f>
        <v>0</v>
      </c>
      <c r="I18" s="68">
        <f t="shared" ref="I18:L18" si="5">I11*$M$15/100*$M$16/100*$M$17/100*$M$18/100</f>
        <v>0</v>
      </c>
      <c r="J18" s="68">
        <f t="shared" si="5"/>
        <v>0</v>
      </c>
      <c r="K18" s="68">
        <f t="shared" si="5"/>
        <v>0</v>
      </c>
      <c r="L18" s="68">
        <f t="shared" si="5"/>
        <v>0</v>
      </c>
      <c r="M18" s="75">
        <v>104.4</v>
      </c>
    </row>
    <row r="19" spans="1:13" ht="15" x14ac:dyDescent="0.2">
      <c r="A19" s="10">
        <v>1</v>
      </c>
      <c r="B19" s="11">
        <v>2</v>
      </c>
      <c r="C19" s="13">
        <v>3</v>
      </c>
      <c r="E19" s="66" t="s">
        <v>113</v>
      </c>
      <c r="F19" s="98" t="s">
        <v>106</v>
      </c>
      <c r="G19" s="98"/>
      <c r="H19" s="68">
        <f>H12*$M$15/100*$M$16/100*$M$17/100*$M$18/100*$M$19/100</f>
        <v>0</v>
      </c>
      <c r="I19" s="68">
        <f t="shared" ref="I19:L19" si="6">I12*$M$15/100*$M$16/100*$M$17/100*$M$18/100*$M$19/100</f>
        <v>0</v>
      </c>
      <c r="J19" s="68">
        <f t="shared" si="6"/>
        <v>0</v>
      </c>
      <c r="K19" s="68">
        <f t="shared" si="6"/>
        <v>0</v>
      </c>
      <c r="L19" s="68">
        <f t="shared" si="6"/>
        <v>0</v>
      </c>
      <c r="M19" s="75">
        <v>104.4</v>
      </c>
    </row>
    <row r="20" spans="1:13" ht="15" x14ac:dyDescent="0.2">
      <c r="A20" s="14">
        <v>1</v>
      </c>
      <c r="B20" s="15" t="s">
        <v>7</v>
      </c>
      <c r="C20" s="16">
        <v>40245.862000000001</v>
      </c>
      <c r="E20" s="76" t="s">
        <v>97</v>
      </c>
      <c r="F20" s="102" t="s">
        <v>107</v>
      </c>
      <c r="G20" s="102"/>
      <c r="H20" s="74">
        <f>SUM(H15:H19)</f>
        <v>277.17702012000001</v>
      </c>
      <c r="I20" s="74">
        <f t="shared" ref="I20:K20" si="7">SUM(I15:I19)</f>
        <v>6160.8659104792805</v>
      </c>
      <c r="J20" s="74">
        <f t="shared" si="7"/>
        <v>39259.118592950261</v>
      </c>
      <c r="K20" s="74">
        <f t="shared" si="7"/>
        <v>1740.5245412034483</v>
      </c>
      <c r="L20" s="74">
        <f>SUM(L15:L19)</f>
        <v>47437.68606475299</v>
      </c>
      <c r="M20" s="77"/>
    </row>
    <row r="21" spans="1:13" ht="15" x14ac:dyDescent="0.2">
      <c r="A21" s="14">
        <v>1.1000000000000001</v>
      </c>
      <c r="B21" s="15" t="s">
        <v>8</v>
      </c>
      <c r="C21" s="16">
        <v>35144.552000000003</v>
      </c>
      <c r="E21" s="64" t="s">
        <v>95</v>
      </c>
      <c r="F21" s="93" t="s">
        <v>114</v>
      </c>
      <c r="G21" s="97"/>
      <c r="H21" s="97"/>
      <c r="I21" s="97"/>
      <c r="J21" s="94"/>
      <c r="K21" s="68"/>
      <c r="L21" s="68"/>
      <c r="M21" s="77"/>
    </row>
    <row r="22" spans="1:13" ht="15" x14ac:dyDescent="0.2">
      <c r="A22" s="14">
        <v>1.2</v>
      </c>
      <c r="B22" s="15" t="s">
        <v>9</v>
      </c>
      <c r="C22" s="16">
        <v>33329.786</v>
      </c>
      <c r="D22" s="17"/>
      <c r="E22" s="66" t="s">
        <v>109</v>
      </c>
      <c r="F22" s="98" t="s">
        <v>98</v>
      </c>
      <c r="G22" s="98"/>
      <c r="H22" s="68">
        <f>H8*$M$22/100*1.2</f>
        <v>0</v>
      </c>
      <c r="I22" s="68">
        <f t="shared" ref="I22:K22" si="8">I8*$M$22/100*1.2</f>
        <v>0</v>
      </c>
      <c r="J22" s="68">
        <f t="shared" si="8"/>
        <v>0</v>
      </c>
      <c r="K22" s="68">
        <f t="shared" si="8"/>
        <v>0</v>
      </c>
      <c r="L22" s="68">
        <f>SUM(H22:K22)</f>
        <v>0</v>
      </c>
      <c r="M22" s="75">
        <v>107.8</v>
      </c>
    </row>
    <row r="23" spans="1:13" ht="15" x14ac:dyDescent="0.2">
      <c r="A23" s="14">
        <v>1.3</v>
      </c>
      <c r="B23" s="15" t="s">
        <v>10</v>
      </c>
      <c r="C23" s="16">
        <v>1715.623</v>
      </c>
      <c r="E23" s="66" t="s">
        <v>110</v>
      </c>
      <c r="F23" s="98" t="s">
        <v>100</v>
      </c>
      <c r="G23" s="98"/>
      <c r="H23" s="68">
        <f>H9*$M$22/100*$M$23/100*1.2</f>
        <v>332.61242414399999</v>
      </c>
      <c r="I23" s="68">
        <f t="shared" ref="I23:K23" si="9">I9*$M$22/100*$M$23/100*1.2</f>
        <v>56.901543098399998</v>
      </c>
      <c r="J23" s="68">
        <f t="shared" si="9"/>
        <v>6527.4745535999991</v>
      </c>
      <c r="K23" s="68">
        <f t="shared" si="9"/>
        <v>88.717532903999995</v>
      </c>
      <c r="L23" s="68">
        <f t="shared" ref="L23:L26" si="10">SUM(H23:K23)</f>
        <v>7005.7060537463994</v>
      </c>
      <c r="M23" s="75">
        <v>105.3</v>
      </c>
    </row>
    <row r="24" spans="1:13" ht="15" x14ac:dyDescent="0.2">
      <c r="A24" s="14">
        <v>2</v>
      </c>
      <c r="B24" s="15" t="s">
        <v>11</v>
      </c>
      <c r="C24" s="16">
        <v>48295.034999999996</v>
      </c>
      <c r="D24" s="17"/>
      <c r="E24" s="66" t="s">
        <v>111</v>
      </c>
      <c r="F24" s="98" t="s">
        <v>102</v>
      </c>
      <c r="G24" s="98"/>
      <c r="H24" s="68">
        <f>H10*$M$22/100*$M$23/100*$M$24/100*1.2</f>
        <v>0</v>
      </c>
      <c r="I24" s="68">
        <f t="shared" ref="I24:K24" si="11">I10*$M$22/100*$M$23/100*$M$24/100*1.2</f>
        <v>7336.1375494767362</v>
      </c>
      <c r="J24" s="68">
        <f t="shared" si="11"/>
        <v>40583.467757940314</v>
      </c>
      <c r="K24" s="68">
        <f t="shared" si="11"/>
        <v>1999.9119165401378</v>
      </c>
      <c r="L24" s="68">
        <f t="shared" si="10"/>
        <v>49919.517223957184</v>
      </c>
      <c r="M24" s="75">
        <v>104.4</v>
      </c>
    </row>
    <row r="25" spans="1:13" ht="15" x14ac:dyDescent="0.2">
      <c r="A25" s="14">
        <v>2.1</v>
      </c>
      <c r="B25" s="15" t="s">
        <v>12</v>
      </c>
      <c r="C25" s="16">
        <v>652.43499999999995</v>
      </c>
      <c r="E25" s="66" t="s">
        <v>112</v>
      </c>
      <c r="F25" s="98" t="s">
        <v>104</v>
      </c>
      <c r="G25" s="98"/>
      <c r="H25" s="68">
        <f>H11*$M$22/100*$M$23/100*$M$24/100*$M$25/100*1.2</f>
        <v>0</v>
      </c>
      <c r="I25" s="68">
        <f t="shared" ref="I25:K25" si="12">I11*$M$22/100*$M$23/100*$M$24/100*$M$25/100*1.2</f>
        <v>0</v>
      </c>
      <c r="J25" s="68">
        <f t="shared" si="12"/>
        <v>0</v>
      </c>
      <c r="K25" s="68">
        <f t="shared" si="12"/>
        <v>0</v>
      </c>
      <c r="L25" s="68">
        <f t="shared" si="10"/>
        <v>0</v>
      </c>
      <c r="M25" s="75">
        <v>104.4</v>
      </c>
    </row>
    <row r="26" spans="1:13" ht="24" x14ac:dyDescent="0.2">
      <c r="A26" s="14">
        <v>3</v>
      </c>
      <c r="B26" s="15" t="s">
        <v>13</v>
      </c>
      <c r="C26" s="16">
        <v>56925.223968773164</v>
      </c>
      <c r="D26" s="19">
        <f>C26/1.2</f>
        <v>47437.686640644308</v>
      </c>
      <c r="E26" s="66" t="s">
        <v>113</v>
      </c>
      <c r="F26" s="98" t="s">
        <v>106</v>
      </c>
      <c r="G26" s="98"/>
      <c r="H26" s="68">
        <f>H12*$M$22/100*$M$23/100*$M$24/100*$M$25/100*$M$26/100*1.2</f>
        <v>0</v>
      </c>
      <c r="I26" s="68">
        <f t="shared" ref="I26:K26" si="13">I12*$M$22/100*$M$23/100*$M$24/100*$M$25/100*$M$26/100*1.2</f>
        <v>0</v>
      </c>
      <c r="J26" s="68">
        <f t="shared" si="13"/>
        <v>0</v>
      </c>
      <c r="K26" s="68">
        <f t="shared" si="13"/>
        <v>0</v>
      </c>
      <c r="L26" s="68">
        <f t="shared" si="10"/>
        <v>0</v>
      </c>
      <c r="M26" s="75">
        <v>104.4</v>
      </c>
    </row>
    <row r="27" spans="1:13" ht="15" x14ac:dyDescent="0.2">
      <c r="A27" s="3"/>
      <c r="C27" s="3"/>
      <c r="E27" s="66" t="s">
        <v>97</v>
      </c>
      <c r="F27" s="102" t="s">
        <v>107</v>
      </c>
      <c r="G27" s="102"/>
      <c r="H27" s="74">
        <f>SUM(H22:H26)</f>
        <v>332.61242414399999</v>
      </c>
      <c r="I27" s="74">
        <f t="shared" ref="I27:K27" si="14">SUM(I22:I26)</f>
        <v>7393.0390925751362</v>
      </c>
      <c r="J27" s="74">
        <f t="shared" si="14"/>
        <v>47110.942311540311</v>
      </c>
      <c r="K27" s="74">
        <f t="shared" si="14"/>
        <v>2088.6294494441377</v>
      </c>
      <c r="L27" s="74">
        <f>SUM(L22:L26)</f>
        <v>56925.223277703582</v>
      </c>
      <c r="M27" s="77"/>
    </row>
    <row r="28" spans="1:13" ht="25.5" customHeight="1" x14ac:dyDescent="0.2">
      <c r="A28" s="81" t="s">
        <v>14</v>
      </c>
      <c r="B28" s="81"/>
      <c r="C28" s="81"/>
      <c r="E28" s="78" t="s">
        <v>115</v>
      </c>
      <c r="F28" s="101" t="s">
        <v>116</v>
      </c>
      <c r="G28" s="101"/>
      <c r="H28" s="79">
        <f>H20</f>
        <v>277.17702012000001</v>
      </c>
      <c r="I28" s="79">
        <f t="shared" ref="I28" si="15">I20</f>
        <v>6160.8659104792805</v>
      </c>
      <c r="J28" s="79">
        <f>J20</f>
        <v>39259.118592950261</v>
      </c>
      <c r="K28" s="79">
        <f>K20</f>
        <v>1740.5245412034483</v>
      </c>
      <c r="L28" s="79">
        <f>L20</f>
        <v>47437.68606475299</v>
      </c>
      <c r="M28" s="69" t="s">
        <v>92</v>
      </c>
    </row>
    <row r="29" spans="1:13" ht="15" x14ac:dyDescent="0.2">
      <c r="E29" s="78" t="s">
        <v>117</v>
      </c>
      <c r="F29" s="101" t="s">
        <v>118</v>
      </c>
      <c r="G29" s="101"/>
      <c r="H29" s="79">
        <f>H27</f>
        <v>332.61242414399999</v>
      </c>
      <c r="I29" s="79">
        <f t="shared" ref="I29:K29" si="16">I27</f>
        <v>7393.0390925751362</v>
      </c>
      <c r="J29" s="79">
        <f t="shared" si="16"/>
        <v>47110.942311540311</v>
      </c>
      <c r="K29" s="79">
        <f t="shared" si="16"/>
        <v>2088.6294494441377</v>
      </c>
      <c r="L29" s="79">
        <f>SUM(H29:K29)</f>
        <v>56925.22327770359</v>
      </c>
      <c r="M29" s="69" t="s">
        <v>92</v>
      </c>
    </row>
    <row r="31" spans="1:13" ht="15" customHeight="1" x14ac:dyDescent="0.2"/>
    <row r="32" spans="1:13" x14ac:dyDescent="0.2">
      <c r="C32" s="2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5">
    <mergeCell ref="F29:G29"/>
    <mergeCell ref="B14:C15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L1:L2"/>
    <mergeCell ref="M1:M2"/>
    <mergeCell ref="F3:G3"/>
    <mergeCell ref="F4:G4"/>
    <mergeCell ref="F5:G5"/>
    <mergeCell ref="B12:C12"/>
    <mergeCell ref="A28:C28"/>
    <mergeCell ref="E1:E2"/>
    <mergeCell ref="F1:G2"/>
    <mergeCell ref="H1:K1"/>
    <mergeCell ref="F6:G6"/>
    <mergeCell ref="F7:I7"/>
    <mergeCell ref="F8:G8"/>
    <mergeCell ref="F18:G18"/>
    <mergeCell ref="F9:G9"/>
    <mergeCell ref="F10:G10"/>
    <mergeCell ref="F11:G11"/>
    <mergeCell ref="F12:G12"/>
    <mergeCell ref="F13:G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51300-1E79-4480-882A-43B52C51F585}">
  <sheetPr>
    <pageSetUpPr fitToPage="1"/>
  </sheetPr>
  <dimension ref="A1:BB59"/>
  <sheetViews>
    <sheetView workbookViewId="0">
      <selection activeCell="B16" sqref="B16:G16"/>
    </sheetView>
  </sheetViews>
  <sheetFormatPr defaultColWidth="9.140625" defaultRowHeight="11.25" customHeight="1" x14ac:dyDescent="0.2"/>
  <cols>
    <col min="1" max="1" width="6.7109375" style="22" customWidth="1"/>
    <col min="2" max="2" width="22.28515625" style="22" customWidth="1"/>
    <col min="3" max="3" width="34.28515625" style="22" customWidth="1"/>
    <col min="4" max="8" width="19.85546875" style="22" customWidth="1"/>
    <col min="9" max="13" width="113.7109375" style="23" hidden="1" customWidth="1"/>
    <col min="14" max="19" width="136" style="23" hidden="1" customWidth="1"/>
    <col min="20" max="26" width="155.85546875" style="23" hidden="1" customWidth="1"/>
    <col min="27" max="27" width="162.5703125" style="23" hidden="1" customWidth="1"/>
    <col min="28" max="30" width="56.5703125" style="23" hidden="1" customWidth="1"/>
    <col min="31" max="32" width="54.140625" style="23" hidden="1" customWidth="1"/>
    <col min="33" max="40" width="79.42578125" style="23" hidden="1" customWidth="1"/>
    <col min="41" max="44" width="83.140625" style="23" hidden="1" customWidth="1"/>
    <col min="45" max="48" width="79.42578125" style="23" hidden="1" customWidth="1"/>
    <col min="49" max="50" width="54.140625" style="23" hidden="1" customWidth="1"/>
    <col min="51" max="54" width="79.42578125" style="23" hidden="1" customWidth="1"/>
    <col min="55" max="16384" width="9.140625" style="22"/>
  </cols>
  <sheetData>
    <row r="1" spans="1:19" x14ac:dyDescent="0.2">
      <c r="H1" s="39" t="s">
        <v>72</v>
      </c>
    </row>
    <row r="2" spans="1:19" x14ac:dyDescent="0.2">
      <c r="A2" s="36"/>
      <c r="B2" s="36"/>
      <c r="C2" s="36"/>
      <c r="D2" s="36"/>
      <c r="E2" s="36"/>
      <c r="F2" s="36"/>
      <c r="G2" s="36"/>
      <c r="H2" s="50" t="s">
        <v>71</v>
      </c>
    </row>
    <row r="3" spans="1:19" x14ac:dyDescent="0.2">
      <c r="A3" s="36"/>
      <c r="B3" s="36"/>
      <c r="C3" s="36"/>
      <c r="D3" s="36"/>
      <c r="E3" s="36"/>
      <c r="F3" s="36"/>
      <c r="G3" s="36"/>
      <c r="H3" s="39"/>
    </row>
    <row r="4" spans="1:19" x14ac:dyDescent="0.2">
      <c r="A4" s="36"/>
      <c r="B4" s="36" t="s">
        <v>0</v>
      </c>
      <c r="C4" s="127" t="s">
        <v>62</v>
      </c>
      <c r="D4" s="127"/>
      <c r="E4" s="127"/>
      <c r="F4" s="127"/>
      <c r="G4" s="127"/>
      <c r="H4" s="36"/>
      <c r="I4" s="37" t="s">
        <v>62</v>
      </c>
      <c r="J4" s="37" t="s">
        <v>58</v>
      </c>
      <c r="K4" s="37" t="s">
        <v>58</v>
      </c>
      <c r="L4" s="37" t="s">
        <v>58</v>
      </c>
      <c r="M4" s="37" t="s">
        <v>58</v>
      </c>
    </row>
    <row r="5" spans="1:19" ht="10.5" customHeight="1" x14ac:dyDescent="0.2">
      <c r="A5" s="36"/>
      <c r="B5" s="36"/>
      <c r="C5" s="128" t="s">
        <v>61</v>
      </c>
      <c r="D5" s="128"/>
      <c r="E5" s="128"/>
      <c r="F5" s="128"/>
      <c r="G5" s="128"/>
      <c r="H5" s="36"/>
    </row>
    <row r="6" spans="1:19" ht="17.25" customHeight="1" x14ac:dyDescent="0.2">
      <c r="A6" s="36"/>
      <c r="B6" s="36" t="s">
        <v>60</v>
      </c>
      <c r="C6" s="35"/>
      <c r="D6" s="35"/>
      <c r="E6" s="35"/>
      <c r="F6" s="35"/>
      <c r="G6" s="35"/>
      <c r="H6" s="36"/>
    </row>
    <row r="7" spans="1:19" ht="17.25" customHeight="1" x14ac:dyDescent="0.2">
      <c r="A7" s="36"/>
      <c r="B7" s="36"/>
      <c r="C7" s="35"/>
      <c r="D7" s="35"/>
      <c r="E7" s="35"/>
      <c r="F7" s="35"/>
      <c r="G7" s="35"/>
      <c r="H7" s="36"/>
    </row>
    <row r="8" spans="1:19" ht="17.25" customHeight="1" x14ac:dyDescent="0.2">
      <c r="A8" s="36"/>
      <c r="B8" s="49" t="s">
        <v>76</v>
      </c>
      <c r="C8" s="35"/>
      <c r="D8" s="35"/>
      <c r="E8" s="35"/>
      <c r="F8" s="35"/>
      <c r="G8" s="35"/>
      <c r="H8" s="36"/>
    </row>
    <row r="9" spans="1:19" ht="17.25" customHeight="1" x14ac:dyDescent="0.2">
      <c r="A9" s="36"/>
      <c r="B9" s="36"/>
      <c r="C9" s="129"/>
      <c r="D9" s="129"/>
      <c r="E9" s="129"/>
      <c r="F9" s="129"/>
      <c r="G9" s="129"/>
      <c r="H9" s="36"/>
    </row>
    <row r="10" spans="1:19" ht="11.25" customHeight="1" x14ac:dyDescent="0.25">
      <c r="A10" s="38"/>
      <c r="B10" s="38"/>
      <c r="C10" s="128" t="s">
        <v>59</v>
      </c>
      <c r="D10" s="128"/>
      <c r="E10" s="128"/>
      <c r="F10" s="128"/>
      <c r="G10" s="128"/>
      <c r="H10" s="38"/>
    </row>
    <row r="11" spans="1:19" ht="11.25" customHeight="1" x14ac:dyDescent="0.25">
      <c r="A11" s="38"/>
      <c r="B11" s="38"/>
      <c r="C11" s="35"/>
      <c r="D11" s="35"/>
      <c r="E11" s="35"/>
      <c r="F11" s="35"/>
      <c r="G11" s="35"/>
      <c r="H11" s="38"/>
    </row>
    <row r="12" spans="1:19" ht="18" x14ac:dyDescent="0.25">
      <c r="A12" s="38"/>
      <c r="B12" s="130" t="s">
        <v>77</v>
      </c>
      <c r="C12" s="130"/>
      <c r="D12" s="130"/>
      <c r="E12" s="130"/>
      <c r="F12" s="130"/>
      <c r="G12" s="130"/>
      <c r="H12" s="38"/>
    </row>
    <row r="13" spans="1:19" ht="11.25" customHeight="1" x14ac:dyDescent="0.25">
      <c r="A13" s="38"/>
      <c r="B13" s="38"/>
      <c r="C13" s="35"/>
      <c r="D13" s="35"/>
      <c r="E13" s="35"/>
      <c r="F13" s="35"/>
      <c r="G13" s="35"/>
      <c r="H13" s="38"/>
    </row>
    <row r="14" spans="1:19" ht="11.25" customHeight="1" x14ac:dyDescent="0.25">
      <c r="A14" s="38"/>
      <c r="B14" s="38"/>
      <c r="C14" s="35"/>
      <c r="D14" s="35"/>
      <c r="E14" s="35"/>
      <c r="F14" s="35"/>
      <c r="G14" s="35"/>
      <c r="H14" s="38"/>
    </row>
    <row r="15" spans="1:19" ht="11.25" customHeight="1" x14ac:dyDescent="0.25">
      <c r="A15" s="38"/>
      <c r="B15" s="38"/>
      <c r="C15" s="35"/>
      <c r="D15" s="35"/>
      <c r="E15" s="35"/>
      <c r="F15" s="35"/>
      <c r="G15" s="35"/>
      <c r="H15" s="38"/>
    </row>
    <row r="16" spans="1:19" ht="22.5" x14ac:dyDescent="0.2">
      <c r="A16" s="37"/>
      <c r="B16" s="135" t="s">
        <v>119</v>
      </c>
      <c r="C16" s="135"/>
      <c r="D16" s="135"/>
      <c r="E16" s="135"/>
      <c r="F16" s="135"/>
      <c r="G16" s="135"/>
      <c r="H16" s="37"/>
      <c r="N16" s="37" t="s">
        <v>78</v>
      </c>
      <c r="O16" s="37" t="s">
        <v>58</v>
      </c>
      <c r="P16" s="37" t="s">
        <v>58</v>
      </c>
      <c r="Q16" s="37" t="s">
        <v>58</v>
      </c>
      <c r="R16" s="37" t="s">
        <v>58</v>
      </c>
      <c r="S16" s="37" t="s">
        <v>58</v>
      </c>
    </row>
    <row r="17" spans="1:54" ht="13.5" customHeight="1" x14ac:dyDescent="0.2">
      <c r="A17" s="59"/>
      <c r="B17" s="105" t="s">
        <v>3</v>
      </c>
      <c r="C17" s="105"/>
      <c r="D17" s="105"/>
      <c r="E17" s="105"/>
      <c r="F17" s="105"/>
      <c r="G17" s="105"/>
      <c r="H17" s="59"/>
    </row>
    <row r="18" spans="1:54" ht="9.75" customHeight="1" x14ac:dyDescent="0.2">
      <c r="A18" s="36"/>
      <c r="B18" s="36"/>
      <c r="C18" s="36"/>
      <c r="D18" s="60"/>
      <c r="E18" s="60"/>
      <c r="F18" s="60"/>
      <c r="G18" s="61"/>
      <c r="H18" s="61"/>
    </row>
    <row r="19" spans="1:54" x14ac:dyDescent="0.2">
      <c r="A19" s="48"/>
      <c r="B19" s="122" t="s">
        <v>70</v>
      </c>
      <c r="C19" s="122"/>
      <c r="D19" s="122"/>
      <c r="E19" s="122"/>
      <c r="F19" s="122"/>
      <c r="G19" s="122"/>
      <c r="H19" s="122"/>
      <c r="T19" s="37" t="s">
        <v>70</v>
      </c>
      <c r="U19" s="37" t="s">
        <v>58</v>
      </c>
      <c r="V19" s="37" t="s">
        <v>58</v>
      </c>
      <c r="W19" s="37" t="s">
        <v>58</v>
      </c>
      <c r="X19" s="37" t="s">
        <v>58</v>
      </c>
      <c r="Y19" s="37" t="s">
        <v>58</v>
      </c>
      <c r="Z19" s="37" t="s">
        <v>58</v>
      </c>
    </row>
    <row r="20" spans="1:54" ht="9.75" customHeight="1" x14ac:dyDescent="0.2">
      <c r="A20" s="36"/>
      <c r="B20" s="36"/>
      <c r="C20" s="36"/>
      <c r="D20" s="35"/>
      <c r="E20" s="35"/>
      <c r="F20" s="35"/>
      <c r="G20" s="35"/>
      <c r="H20" s="35"/>
    </row>
    <row r="21" spans="1:54" ht="16.5" customHeight="1" x14ac:dyDescent="0.2">
      <c r="A21" s="120" t="s">
        <v>4</v>
      </c>
      <c r="B21" s="120" t="s">
        <v>69</v>
      </c>
      <c r="C21" s="120" t="s">
        <v>68</v>
      </c>
      <c r="D21" s="124" t="s">
        <v>57</v>
      </c>
      <c r="E21" s="125"/>
      <c r="F21" s="125"/>
      <c r="G21" s="125"/>
      <c r="H21" s="126"/>
      <c r="I21" s="47"/>
    </row>
    <row r="22" spans="1:54" ht="58.5" customHeight="1" x14ac:dyDescent="0.2">
      <c r="A22" s="123"/>
      <c r="B22" s="123"/>
      <c r="C22" s="123"/>
      <c r="D22" s="120" t="s">
        <v>67</v>
      </c>
      <c r="E22" s="120" t="s">
        <v>55</v>
      </c>
      <c r="F22" s="120" t="s">
        <v>54</v>
      </c>
      <c r="G22" s="120" t="s">
        <v>53</v>
      </c>
      <c r="H22" s="120" t="s">
        <v>66</v>
      </c>
      <c r="I22" s="47"/>
    </row>
    <row r="23" spans="1:54" ht="3.75" customHeight="1" x14ac:dyDescent="0.2">
      <c r="A23" s="121"/>
      <c r="B23" s="121"/>
      <c r="C23" s="121"/>
      <c r="D23" s="121"/>
      <c r="E23" s="121"/>
      <c r="F23" s="121"/>
      <c r="G23" s="121"/>
      <c r="H23" s="121"/>
      <c r="I23" s="47"/>
    </row>
    <row r="24" spans="1:54" x14ac:dyDescent="0.2">
      <c r="A24" s="34">
        <v>1</v>
      </c>
      <c r="B24" s="34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47"/>
    </row>
    <row r="25" spans="1:54" s="41" customFormat="1" ht="14.25" x14ac:dyDescent="0.2">
      <c r="A25" s="109" t="s">
        <v>52</v>
      </c>
      <c r="B25" s="110"/>
      <c r="C25" s="110"/>
      <c r="D25" s="110"/>
      <c r="E25" s="110"/>
      <c r="F25" s="110"/>
      <c r="G25" s="110"/>
      <c r="H25" s="111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29" t="s">
        <v>52</v>
      </c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</row>
    <row r="26" spans="1:54" s="41" customFormat="1" ht="14.25" x14ac:dyDescent="0.2">
      <c r="A26" s="33" t="s">
        <v>51</v>
      </c>
      <c r="B26" s="32" t="s">
        <v>50</v>
      </c>
      <c r="C26" s="32" t="s">
        <v>49</v>
      </c>
      <c r="D26" s="46"/>
      <c r="E26" s="46"/>
      <c r="F26" s="46">
        <v>4792</v>
      </c>
      <c r="G26" s="46"/>
      <c r="H26" s="46">
        <v>4792</v>
      </c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29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</row>
    <row r="27" spans="1:54" s="41" customFormat="1" ht="14.25" x14ac:dyDescent="0.2">
      <c r="A27" s="33" t="s">
        <v>48</v>
      </c>
      <c r="B27" s="32"/>
      <c r="C27" s="32" t="s">
        <v>46</v>
      </c>
      <c r="D27" s="46">
        <v>41.773000000000003</v>
      </c>
      <c r="E27" s="46"/>
      <c r="F27" s="46"/>
      <c r="G27" s="46"/>
      <c r="H27" s="46">
        <v>41.773000000000003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29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</row>
    <row r="28" spans="1:54" s="41" customFormat="1" ht="22.5" x14ac:dyDescent="0.2">
      <c r="A28" s="44"/>
      <c r="B28" s="112" t="s">
        <v>45</v>
      </c>
      <c r="C28" s="113"/>
      <c r="D28" s="40">
        <v>41.773000000000003</v>
      </c>
      <c r="E28" s="40"/>
      <c r="F28" s="30">
        <v>4792</v>
      </c>
      <c r="G28" s="30"/>
      <c r="H28" s="30">
        <v>4833.7730000000001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29"/>
      <c r="AB28" s="28" t="s">
        <v>45</v>
      </c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</row>
    <row r="29" spans="1:54" s="41" customFormat="1" ht="14.25" x14ac:dyDescent="0.2">
      <c r="A29" s="109" t="s">
        <v>44</v>
      </c>
      <c r="B29" s="110"/>
      <c r="C29" s="110"/>
      <c r="D29" s="110"/>
      <c r="E29" s="110"/>
      <c r="F29" s="110"/>
      <c r="G29" s="110"/>
      <c r="H29" s="111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29" t="s">
        <v>44</v>
      </c>
      <c r="AB29" s="28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</row>
    <row r="30" spans="1:54" s="41" customFormat="1" ht="14.25" x14ac:dyDescent="0.2">
      <c r="A30" s="44"/>
      <c r="B30" s="107" t="s">
        <v>43</v>
      </c>
      <c r="C30" s="108"/>
      <c r="D30" s="40">
        <v>41.773000000000003</v>
      </c>
      <c r="E30" s="40"/>
      <c r="F30" s="30">
        <v>4792</v>
      </c>
      <c r="G30" s="30"/>
      <c r="H30" s="30">
        <v>4833.7730000000001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29"/>
      <c r="AB30" s="28"/>
      <c r="AC30" s="27" t="s">
        <v>43</v>
      </c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</row>
    <row r="31" spans="1:54" s="41" customFormat="1" ht="14.25" x14ac:dyDescent="0.2">
      <c r="A31" s="109" t="s">
        <v>42</v>
      </c>
      <c r="B31" s="110"/>
      <c r="C31" s="110"/>
      <c r="D31" s="110"/>
      <c r="E31" s="110"/>
      <c r="F31" s="110"/>
      <c r="G31" s="110"/>
      <c r="H31" s="111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29" t="s">
        <v>42</v>
      </c>
      <c r="AB31" s="28"/>
      <c r="AC31" s="27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</row>
    <row r="32" spans="1:54" s="41" customFormat="1" ht="14.25" x14ac:dyDescent="0.2">
      <c r="A32" s="44"/>
      <c r="B32" s="107" t="s">
        <v>41</v>
      </c>
      <c r="C32" s="108"/>
      <c r="D32" s="40">
        <v>41.773000000000003</v>
      </c>
      <c r="E32" s="40"/>
      <c r="F32" s="30">
        <v>4792</v>
      </c>
      <c r="G32" s="30"/>
      <c r="H32" s="30">
        <v>4833.7730000000001</v>
      </c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29"/>
      <c r="AB32" s="28"/>
      <c r="AC32" s="27" t="s">
        <v>41</v>
      </c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</row>
    <row r="33" spans="1:54" s="41" customFormat="1" ht="14.25" x14ac:dyDescent="0.2">
      <c r="A33" s="109" t="s">
        <v>40</v>
      </c>
      <c r="B33" s="110"/>
      <c r="C33" s="110"/>
      <c r="D33" s="110"/>
      <c r="E33" s="110"/>
      <c r="F33" s="110"/>
      <c r="G33" s="110"/>
      <c r="H33" s="111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29" t="s">
        <v>40</v>
      </c>
      <c r="AB33" s="28"/>
      <c r="AC33" s="27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</row>
    <row r="34" spans="1:54" s="41" customFormat="1" ht="14.25" x14ac:dyDescent="0.2">
      <c r="A34" s="33" t="s">
        <v>35</v>
      </c>
      <c r="B34" s="32"/>
      <c r="C34" s="32" t="s">
        <v>34</v>
      </c>
      <c r="D34" s="46"/>
      <c r="E34" s="46"/>
      <c r="F34" s="46"/>
      <c r="G34" s="46">
        <v>65.13</v>
      </c>
      <c r="H34" s="46">
        <v>65.13</v>
      </c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29"/>
      <c r="AB34" s="28"/>
      <c r="AC34" s="27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</row>
    <row r="35" spans="1:54" s="41" customFormat="1" ht="14.25" x14ac:dyDescent="0.2">
      <c r="A35" s="44"/>
      <c r="B35" s="112" t="s">
        <v>33</v>
      </c>
      <c r="C35" s="113"/>
      <c r="D35" s="40"/>
      <c r="E35" s="40"/>
      <c r="F35" s="30"/>
      <c r="G35" s="30">
        <v>65.13</v>
      </c>
      <c r="H35" s="30">
        <v>65.13</v>
      </c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29"/>
      <c r="AB35" s="28" t="s">
        <v>33</v>
      </c>
      <c r="AC35" s="27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</row>
    <row r="36" spans="1:54" s="41" customFormat="1" ht="14.25" x14ac:dyDescent="0.2">
      <c r="A36" s="44"/>
      <c r="B36" s="107" t="s">
        <v>32</v>
      </c>
      <c r="C36" s="108"/>
      <c r="D36" s="40">
        <v>41.773000000000003</v>
      </c>
      <c r="E36" s="40"/>
      <c r="F36" s="30">
        <v>4792</v>
      </c>
      <c r="G36" s="30">
        <v>65.13</v>
      </c>
      <c r="H36" s="30">
        <v>4898.9030000000002</v>
      </c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29"/>
      <c r="AB36" s="28"/>
      <c r="AC36" s="27" t="s">
        <v>32</v>
      </c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</row>
    <row r="37" spans="1:54" s="41" customFormat="1" ht="48" x14ac:dyDescent="0.2">
      <c r="A37" s="109" t="s">
        <v>31</v>
      </c>
      <c r="B37" s="110"/>
      <c r="C37" s="110"/>
      <c r="D37" s="110"/>
      <c r="E37" s="110"/>
      <c r="F37" s="110"/>
      <c r="G37" s="110"/>
      <c r="H37" s="111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29" t="s">
        <v>31</v>
      </c>
      <c r="AB37" s="28"/>
      <c r="AC37" s="27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</row>
    <row r="38" spans="1:54" s="41" customFormat="1" ht="14.25" x14ac:dyDescent="0.2">
      <c r="A38" s="33" t="s">
        <v>37</v>
      </c>
      <c r="B38" s="32"/>
      <c r="C38" s="32" t="s">
        <v>36</v>
      </c>
      <c r="D38" s="46"/>
      <c r="E38" s="46"/>
      <c r="F38" s="46"/>
      <c r="G38" s="46">
        <v>244.18</v>
      </c>
      <c r="H38" s="46">
        <v>244.18</v>
      </c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29"/>
      <c r="AB38" s="28"/>
      <c r="AC38" s="27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</row>
    <row r="39" spans="1:54" s="41" customFormat="1" ht="112.5" x14ac:dyDescent="0.2">
      <c r="A39" s="44"/>
      <c r="B39" s="112" t="s">
        <v>73</v>
      </c>
      <c r="C39" s="113"/>
      <c r="D39" s="40"/>
      <c r="E39" s="40"/>
      <c r="F39" s="30"/>
      <c r="G39" s="30">
        <v>244.18</v>
      </c>
      <c r="H39" s="30">
        <v>244.18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29"/>
      <c r="AB39" s="28" t="s">
        <v>73</v>
      </c>
      <c r="AC39" s="27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</row>
    <row r="40" spans="1:54" s="41" customFormat="1" ht="14.25" x14ac:dyDescent="0.2">
      <c r="A40" s="44"/>
      <c r="B40" s="107" t="s">
        <v>30</v>
      </c>
      <c r="C40" s="108"/>
      <c r="D40" s="40">
        <v>41.773000000000003</v>
      </c>
      <c r="E40" s="40"/>
      <c r="F40" s="30">
        <v>4792</v>
      </c>
      <c r="G40" s="30">
        <v>309.31</v>
      </c>
      <c r="H40" s="30">
        <v>5143.0829999999996</v>
      </c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29"/>
      <c r="AB40" s="28"/>
      <c r="AC40" s="27" t="s">
        <v>30</v>
      </c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</row>
    <row r="41" spans="1:54" s="41" customFormat="1" ht="14.25" x14ac:dyDescent="0.2">
      <c r="A41" s="109" t="s">
        <v>29</v>
      </c>
      <c r="B41" s="110"/>
      <c r="C41" s="110"/>
      <c r="D41" s="110"/>
      <c r="E41" s="110"/>
      <c r="F41" s="110"/>
      <c r="G41" s="110"/>
      <c r="H41" s="111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29" t="s">
        <v>29</v>
      </c>
      <c r="AB41" s="28"/>
      <c r="AC41" s="27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</row>
    <row r="42" spans="1:54" s="41" customFormat="1" ht="14.25" x14ac:dyDescent="0.2">
      <c r="A42" s="44"/>
      <c r="B42" s="107" t="s">
        <v>28</v>
      </c>
      <c r="C42" s="108"/>
      <c r="D42" s="40">
        <v>41.773000000000003</v>
      </c>
      <c r="E42" s="40"/>
      <c r="F42" s="30">
        <v>4792</v>
      </c>
      <c r="G42" s="30">
        <v>309.31</v>
      </c>
      <c r="H42" s="30">
        <v>5143.0829999999996</v>
      </c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29"/>
      <c r="AB42" s="28"/>
      <c r="AC42" s="27" t="s">
        <v>28</v>
      </c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</row>
    <row r="43" spans="1:54" s="41" customFormat="1" ht="14.25" x14ac:dyDescent="0.2">
      <c r="A43" s="109" t="s">
        <v>27</v>
      </c>
      <c r="B43" s="110"/>
      <c r="C43" s="110"/>
      <c r="D43" s="110"/>
      <c r="E43" s="110"/>
      <c r="F43" s="110"/>
      <c r="G43" s="110"/>
      <c r="H43" s="111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29" t="s">
        <v>27</v>
      </c>
      <c r="AB43" s="28"/>
      <c r="AC43" s="27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</row>
    <row r="44" spans="1:54" s="41" customFormat="1" ht="14.25" x14ac:dyDescent="0.2">
      <c r="A44" s="33" t="s">
        <v>26</v>
      </c>
      <c r="B44" s="32" t="s">
        <v>25</v>
      </c>
      <c r="C44" s="32" t="s">
        <v>24</v>
      </c>
      <c r="D44" s="46">
        <v>8.3550000000000004</v>
      </c>
      <c r="E44" s="46"/>
      <c r="F44" s="46">
        <v>958.4</v>
      </c>
      <c r="G44" s="46">
        <v>61.862000000000002</v>
      </c>
      <c r="H44" s="46">
        <v>1028.617</v>
      </c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29"/>
      <c r="AB44" s="28"/>
      <c r="AC44" s="27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</row>
    <row r="45" spans="1:54" s="41" customFormat="1" ht="14.25" x14ac:dyDescent="0.2">
      <c r="A45" s="44"/>
      <c r="B45" s="112" t="s">
        <v>23</v>
      </c>
      <c r="C45" s="113"/>
      <c r="D45" s="40">
        <v>8.3550000000000004</v>
      </c>
      <c r="E45" s="40"/>
      <c r="F45" s="30">
        <v>958.4</v>
      </c>
      <c r="G45" s="30">
        <v>61.862000000000002</v>
      </c>
      <c r="H45" s="30">
        <v>1028.617</v>
      </c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29"/>
      <c r="AB45" s="28" t="s">
        <v>23</v>
      </c>
      <c r="AC45" s="27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</row>
    <row r="46" spans="1:54" s="41" customFormat="1" ht="14.25" x14ac:dyDescent="0.2">
      <c r="A46" s="109" t="s">
        <v>22</v>
      </c>
      <c r="B46" s="110"/>
      <c r="C46" s="110"/>
      <c r="D46" s="110"/>
      <c r="E46" s="110"/>
      <c r="F46" s="110"/>
      <c r="G46" s="110"/>
      <c r="H46" s="111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29" t="s">
        <v>22</v>
      </c>
      <c r="AB46" s="28"/>
      <c r="AC46" s="27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</row>
    <row r="47" spans="1:54" s="41" customFormat="1" ht="14.25" x14ac:dyDescent="0.2">
      <c r="A47" s="44"/>
      <c r="B47" s="107" t="s">
        <v>21</v>
      </c>
      <c r="C47" s="108"/>
      <c r="D47" s="40">
        <v>50.128</v>
      </c>
      <c r="E47" s="40"/>
      <c r="F47" s="30">
        <v>5750.4</v>
      </c>
      <c r="G47" s="30">
        <v>371.17200000000003</v>
      </c>
      <c r="H47" s="45">
        <v>6171.7</v>
      </c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29"/>
      <c r="AB47" s="28"/>
      <c r="AC47" s="27"/>
      <c r="AD47" s="27" t="s">
        <v>21</v>
      </c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</row>
    <row r="48" spans="1:54" s="41" customFormat="1" ht="11.25" customHeight="1" x14ac:dyDescent="0.2">
      <c r="A48" s="44"/>
      <c r="B48" s="114" t="s">
        <v>65</v>
      </c>
      <c r="C48" s="115"/>
      <c r="D48" s="31"/>
      <c r="E48" s="31"/>
      <c r="F48" s="31"/>
      <c r="G48" s="31"/>
      <c r="H48" s="31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29"/>
      <c r="AB48" s="28"/>
      <c r="AC48" s="27"/>
      <c r="AD48" s="27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</row>
    <row r="49" spans="1:54" s="41" customFormat="1" ht="14.25" x14ac:dyDescent="0.2">
      <c r="A49" s="44"/>
      <c r="B49" s="116" t="s">
        <v>64</v>
      </c>
      <c r="C49" s="117"/>
      <c r="D49" s="31"/>
      <c r="E49" s="31"/>
      <c r="F49" s="31"/>
      <c r="G49" s="31"/>
      <c r="H49" s="40">
        <v>5750.4</v>
      </c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29"/>
      <c r="AB49" s="28"/>
      <c r="AC49" s="27"/>
      <c r="AD49" s="27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</row>
    <row r="50" spans="1:54" s="41" customFormat="1" ht="14.25" x14ac:dyDescent="0.2">
      <c r="A50" s="43"/>
      <c r="B50" s="118" t="s">
        <v>63</v>
      </c>
      <c r="C50" s="118"/>
      <c r="D50" s="43"/>
      <c r="E50" s="43"/>
      <c r="F50" s="43"/>
      <c r="G50" s="43"/>
      <c r="H50" s="40">
        <v>371.17200000000003</v>
      </c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29"/>
      <c r="AB50" s="28"/>
      <c r="AC50" s="27"/>
      <c r="AD50" s="27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</row>
    <row r="51" spans="1:54" ht="26.25" customHeight="1" x14ac:dyDescent="0.2"/>
    <row r="52" spans="1:54" s="54" customFormat="1" x14ac:dyDescent="0.25">
      <c r="A52" s="25" t="s">
        <v>20</v>
      </c>
      <c r="B52" s="57"/>
      <c r="C52" s="119"/>
      <c r="D52" s="119"/>
      <c r="E52" s="104" t="s">
        <v>16</v>
      </c>
      <c r="F52" s="104"/>
      <c r="G52" s="104"/>
      <c r="H52" s="104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 t="s">
        <v>58</v>
      </c>
      <c r="AF52" s="56" t="s">
        <v>58</v>
      </c>
      <c r="AG52" s="55" t="s">
        <v>16</v>
      </c>
      <c r="AH52" s="55" t="s">
        <v>58</v>
      </c>
      <c r="AI52" s="55" t="s">
        <v>58</v>
      </c>
      <c r="AJ52" s="55" t="s">
        <v>58</v>
      </c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</row>
    <row r="53" spans="1:54" s="51" customFormat="1" ht="18.75" customHeight="1" x14ac:dyDescent="0.25">
      <c r="A53" s="53"/>
      <c r="B53" s="53"/>
      <c r="C53" s="105" t="s">
        <v>17</v>
      </c>
      <c r="D53" s="105"/>
      <c r="E53" s="105"/>
      <c r="F53" s="105"/>
      <c r="G53" s="105"/>
      <c r="H53" s="105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</row>
    <row r="54" spans="1:54" s="54" customFormat="1" ht="15" x14ac:dyDescent="0.25">
      <c r="A54" s="25" t="s">
        <v>19</v>
      </c>
      <c r="B54" s="57"/>
      <c r="C54" s="24"/>
      <c r="D54" s="26"/>
      <c r="E54" s="104" t="s">
        <v>16</v>
      </c>
      <c r="F54" s="104"/>
      <c r="G54" s="104"/>
      <c r="H54" s="104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5" t="s">
        <v>16</v>
      </c>
      <c r="AL54" s="55" t="s">
        <v>58</v>
      </c>
      <c r="AM54" s="55" t="s">
        <v>58</v>
      </c>
      <c r="AN54" s="55" t="s">
        <v>58</v>
      </c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</row>
    <row r="55" spans="1:54" s="51" customFormat="1" ht="18.75" customHeight="1" x14ac:dyDescent="0.25">
      <c r="A55" s="53"/>
      <c r="B55" s="53"/>
      <c r="C55" s="105" t="s">
        <v>17</v>
      </c>
      <c r="D55" s="105"/>
      <c r="E55" s="105"/>
      <c r="F55" s="105"/>
      <c r="G55" s="105"/>
      <c r="H55" s="105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</row>
    <row r="56" spans="1:54" s="54" customFormat="1" x14ac:dyDescent="0.25">
      <c r="A56" s="106" t="s">
        <v>18</v>
      </c>
      <c r="B56" s="106"/>
      <c r="C56" s="106"/>
      <c r="D56" s="106"/>
      <c r="E56" s="104" t="s">
        <v>16</v>
      </c>
      <c r="F56" s="104"/>
      <c r="G56" s="104"/>
      <c r="H56" s="104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5" t="s">
        <v>18</v>
      </c>
      <c r="AP56" s="55" t="s">
        <v>58</v>
      </c>
      <c r="AQ56" s="55" t="s">
        <v>58</v>
      </c>
      <c r="AR56" s="55" t="s">
        <v>58</v>
      </c>
      <c r="AS56" s="55" t="s">
        <v>16</v>
      </c>
      <c r="AT56" s="55" t="s">
        <v>58</v>
      </c>
      <c r="AU56" s="55" t="s">
        <v>58</v>
      </c>
      <c r="AV56" s="55" t="s">
        <v>58</v>
      </c>
      <c r="AW56" s="56"/>
      <c r="AX56" s="56"/>
      <c r="AY56" s="56"/>
      <c r="AZ56" s="56"/>
      <c r="BA56" s="56"/>
      <c r="BB56" s="56"/>
    </row>
    <row r="57" spans="1:54" s="51" customFormat="1" ht="18.75" customHeight="1" x14ac:dyDescent="0.25">
      <c r="A57" s="53"/>
      <c r="B57" s="53"/>
      <c r="C57" s="105" t="s">
        <v>17</v>
      </c>
      <c r="D57" s="105"/>
      <c r="E57" s="105"/>
      <c r="F57" s="105"/>
      <c r="G57" s="105"/>
      <c r="H57" s="105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</row>
    <row r="58" spans="1:54" s="54" customFormat="1" x14ac:dyDescent="0.25">
      <c r="A58" s="25" t="s">
        <v>0</v>
      </c>
      <c r="B58" s="57"/>
      <c r="C58" s="103"/>
      <c r="D58" s="103"/>
      <c r="E58" s="104" t="s">
        <v>16</v>
      </c>
      <c r="F58" s="104"/>
      <c r="G58" s="104"/>
      <c r="H58" s="104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5" t="s">
        <v>58</v>
      </c>
      <c r="AX58" s="55" t="s">
        <v>58</v>
      </c>
      <c r="AY58" s="55" t="s">
        <v>16</v>
      </c>
      <c r="AZ58" s="55" t="s">
        <v>58</v>
      </c>
      <c r="BA58" s="55" t="s">
        <v>58</v>
      </c>
      <c r="BB58" s="55" t="s">
        <v>58</v>
      </c>
    </row>
    <row r="59" spans="1:54" s="51" customFormat="1" ht="18.75" customHeight="1" x14ac:dyDescent="0.25">
      <c r="A59" s="53"/>
      <c r="B59" s="53"/>
      <c r="C59" s="105" t="s">
        <v>15</v>
      </c>
      <c r="D59" s="105"/>
      <c r="E59" s="105"/>
      <c r="F59" s="105"/>
      <c r="G59" s="105"/>
      <c r="H59" s="105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</row>
  </sheetData>
  <mergeCells count="49">
    <mergeCell ref="B16:G16"/>
    <mergeCell ref="C4:G4"/>
    <mergeCell ref="C5:G5"/>
    <mergeCell ref="C9:G9"/>
    <mergeCell ref="C10:G10"/>
    <mergeCell ref="B12:G12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B39:C39"/>
    <mergeCell ref="H22:H23"/>
    <mergeCell ref="A25:H25"/>
    <mergeCell ref="B28:C28"/>
    <mergeCell ref="A29:H29"/>
    <mergeCell ref="B30:C30"/>
    <mergeCell ref="A31:H31"/>
    <mergeCell ref="B32:C32"/>
    <mergeCell ref="A33:H33"/>
    <mergeCell ref="B35:C35"/>
    <mergeCell ref="B36:C36"/>
    <mergeCell ref="A37:H37"/>
    <mergeCell ref="E52:H52"/>
    <mergeCell ref="B40:C40"/>
    <mergeCell ref="A41:H41"/>
    <mergeCell ref="B42:C42"/>
    <mergeCell ref="A43:H43"/>
    <mergeCell ref="B45:C45"/>
    <mergeCell ref="A46:H46"/>
    <mergeCell ref="B47:C47"/>
    <mergeCell ref="B48:C48"/>
    <mergeCell ref="B49:C49"/>
    <mergeCell ref="B50:C50"/>
    <mergeCell ref="C52:D52"/>
    <mergeCell ref="C58:D58"/>
    <mergeCell ref="E58:H58"/>
    <mergeCell ref="C59:H59"/>
    <mergeCell ref="C53:H53"/>
    <mergeCell ref="E54:H54"/>
    <mergeCell ref="C55:H55"/>
    <mergeCell ref="A56:D56"/>
    <mergeCell ref="E56:H56"/>
    <mergeCell ref="C57:H5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8062F-5733-4D74-A520-7982E93A5A2F}">
  <dimension ref="A1:F54"/>
  <sheetViews>
    <sheetView zoomScale="82" zoomScaleNormal="82" workbookViewId="0">
      <selection activeCell="C22" sqref="C22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1.710937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75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121</v>
      </c>
      <c r="C6" s="7">
        <f>C26</f>
        <v>7005.7065077999996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1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80" t="s">
        <v>2</v>
      </c>
      <c r="C12" s="80"/>
    </row>
    <row r="13" spans="1:3" ht="15" customHeight="1" x14ac:dyDescent="0.2">
      <c r="A13" s="3"/>
      <c r="B13" s="132" t="s">
        <v>119</v>
      </c>
      <c r="C13" s="133"/>
    </row>
    <row r="14" spans="1:3" ht="45" customHeight="1" x14ac:dyDescent="0.2">
      <c r="A14" s="3"/>
      <c r="B14" s="134"/>
      <c r="C14" s="134"/>
    </row>
    <row r="15" spans="1:3" ht="15" x14ac:dyDescent="0.2">
      <c r="A15" s="5"/>
      <c r="B15" s="131" t="s">
        <v>3</v>
      </c>
      <c r="C15" s="131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10" t="s">
        <v>4</v>
      </c>
      <c r="B18" s="11" t="s">
        <v>5</v>
      </c>
      <c r="C18" s="12" t="s">
        <v>6</v>
      </c>
    </row>
    <row r="19" spans="1:6" x14ac:dyDescent="0.2">
      <c r="A19" s="10">
        <v>1</v>
      </c>
      <c r="B19" s="11">
        <v>2</v>
      </c>
      <c r="C19" s="13">
        <v>3</v>
      </c>
    </row>
    <row r="20" spans="1:6" x14ac:dyDescent="0.2">
      <c r="A20" s="14">
        <v>1</v>
      </c>
      <c r="B20" s="15" t="s">
        <v>7</v>
      </c>
      <c r="C20" s="58">
        <v>5143.0829999999996</v>
      </c>
    </row>
    <row r="21" spans="1:6" x14ac:dyDescent="0.2">
      <c r="A21" s="14">
        <v>1.1000000000000001</v>
      </c>
      <c r="B21" s="15" t="s">
        <v>8</v>
      </c>
      <c r="C21" s="16">
        <v>41.773000000000003</v>
      </c>
    </row>
    <row r="22" spans="1:6" x14ac:dyDescent="0.2">
      <c r="A22" s="14">
        <v>1.2</v>
      </c>
      <c r="B22" s="15" t="s">
        <v>9</v>
      </c>
      <c r="C22" s="18">
        <v>4792</v>
      </c>
    </row>
    <row r="23" spans="1:6" x14ac:dyDescent="0.2">
      <c r="A23" s="14">
        <v>1.3</v>
      </c>
      <c r="B23" s="15" t="s">
        <v>10</v>
      </c>
      <c r="C23" s="18">
        <v>309.31</v>
      </c>
    </row>
    <row r="24" spans="1:6" x14ac:dyDescent="0.2">
      <c r="A24" s="14">
        <v>2</v>
      </c>
      <c r="B24" s="15" t="s">
        <v>11</v>
      </c>
      <c r="C24" s="18">
        <v>6171.7</v>
      </c>
      <c r="D24" s="17"/>
    </row>
    <row r="25" spans="1:6" x14ac:dyDescent="0.2">
      <c r="A25" s="14">
        <v>2.1</v>
      </c>
      <c r="B25" s="15" t="s">
        <v>12</v>
      </c>
      <c r="C25" s="18">
        <v>371.17200000000003</v>
      </c>
    </row>
    <row r="26" spans="1:6" ht="24" x14ac:dyDescent="0.2">
      <c r="A26" s="14">
        <v>3</v>
      </c>
      <c r="B26" s="15" t="s">
        <v>13</v>
      </c>
      <c r="C26" s="19">
        <v>7005.7065077999996</v>
      </c>
      <c r="D26" s="19">
        <f>C26/1.2</f>
        <v>5838.0887565000003</v>
      </c>
    </row>
    <row r="27" spans="1:6" ht="15" x14ac:dyDescent="0.25">
      <c r="A27" s="3"/>
      <c r="C27" s="3"/>
      <c r="E27" s="21"/>
      <c r="F27" s="21"/>
    </row>
    <row r="28" spans="1:6" ht="25.5" customHeight="1" x14ac:dyDescent="0.25">
      <c r="A28" s="81" t="s">
        <v>14</v>
      </c>
      <c r="B28" s="81"/>
      <c r="C28" s="81"/>
      <c r="E28" s="21"/>
      <c r="F28" s="21"/>
    </row>
    <row r="29" spans="1:6" ht="15" x14ac:dyDescent="0.25">
      <c r="E29" s="21"/>
      <c r="F29" s="21"/>
    </row>
    <row r="30" spans="1:6" ht="15" x14ac:dyDescent="0.25">
      <c r="E30" s="21"/>
      <c r="F30" s="21"/>
    </row>
    <row r="31" spans="1:6" ht="15" customHeight="1" x14ac:dyDescent="0.2"/>
    <row r="32" spans="1:6" x14ac:dyDescent="0.2">
      <c r="C32" s="2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3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66A71-5BB5-4C6F-9D52-4A39204B4A24}">
  <sheetPr>
    <pageSetUpPr fitToPage="1"/>
  </sheetPr>
  <dimension ref="A1:BB58"/>
  <sheetViews>
    <sheetView topLeftCell="A4" workbookViewId="0">
      <selection activeCell="C21" sqref="C21:C23"/>
    </sheetView>
  </sheetViews>
  <sheetFormatPr defaultColWidth="9.140625" defaultRowHeight="11.25" customHeight="1" x14ac:dyDescent="0.2"/>
  <cols>
    <col min="1" max="1" width="6.7109375" style="22" customWidth="1"/>
    <col min="2" max="2" width="22.28515625" style="22" customWidth="1"/>
    <col min="3" max="3" width="34.28515625" style="22" customWidth="1"/>
    <col min="4" max="8" width="19.85546875" style="22" customWidth="1"/>
    <col min="9" max="13" width="113.7109375" style="23" hidden="1" customWidth="1"/>
    <col min="14" max="19" width="136" style="23" hidden="1" customWidth="1"/>
    <col min="20" max="26" width="155.85546875" style="23" hidden="1" customWidth="1"/>
    <col min="27" max="27" width="162.5703125" style="23" hidden="1" customWidth="1"/>
    <col min="28" max="30" width="56.5703125" style="23" hidden="1" customWidth="1"/>
    <col min="31" max="32" width="54.140625" style="23" hidden="1" customWidth="1"/>
    <col min="33" max="40" width="79.42578125" style="23" hidden="1" customWidth="1"/>
    <col min="41" max="44" width="83.140625" style="23" hidden="1" customWidth="1"/>
    <col min="45" max="48" width="79.42578125" style="23" hidden="1" customWidth="1"/>
    <col min="49" max="50" width="54.140625" style="23" hidden="1" customWidth="1"/>
    <col min="51" max="54" width="79.42578125" style="23" hidden="1" customWidth="1"/>
    <col min="55" max="16384" width="9.140625" style="22"/>
  </cols>
  <sheetData>
    <row r="1" spans="1:19" x14ac:dyDescent="0.2">
      <c r="H1" s="39" t="s">
        <v>72</v>
      </c>
    </row>
    <row r="2" spans="1:19" x14ac:dyDescent="0.2">
      <c r="A2" s="36"/>
      <c r="B2" s="36"/>
      <c r="C2" s="36"/>
      <c r="D2" s="36"/>
      <c r="E2" s="36"/>
      <c r="F2" s="36"/>
      <c r="G2" s="36"/>
      <c r="H2" s="50" t="s">
        <v>71</v>
      </c>
    </row>
    <row r="3" spans="1:19" x14ac:dyDescent="0.2">
      <c r="A3" s="36"/>
      <c r="B3" s="36"/>
      <c r="C3" s="36"/>
      <c r="D3" s="36"/>
      <c r="E3" s="36"/>
      <c r="F3" s="36"/>
      <c r="G3" s="36"/>
      <c r="H3" s="39"/>
    </row>
    <row r="4" spans="1:19" x14ac:dyDescent="0.2">
      <c r="A4" s="36"/>
      <c r="B4" s="36" t="s">
        <v>0</v>
      </c>
      <c r="C4" s="127" t="s">
        <v>62</v>
      </c>
      <c r="D4" s="127"/>
      <c r="E4" s="127"/>
      <c r="F4" s="127"/>
      <c r="G4" s="127"/>
      <c r="H4" s="36"/>
      <c r="I4" s="37" t="s">
        <v>62</v>
      </c>
      <c r="J4" s="37" t="s">
        <v>58</v>
      </c>
      <c r="K4" s="37" t="s">
        <v>58</v>
      </c>
      <c r="L4" s="37" t="s">
        <v>58</v>
      </c>
      <c r="M4" s="37" t="s">
        <v>58</v>
      </c>
    </row>
    <row r="5" spans="1:19" ht="10.5" customHeight="1" x14ac:dyDescent="0.2">
      <c r="A5" s="36"/>
      <c r="B5" s="36"/>
      <c r="C5" s="128" t="s">
        <v>61</v>
      </c>
      <c r="D5" s="128"/>
      <c r="E5" s="128"/>
      <c r="F5" s="128"/>
      <c r="G5" s="128"/>
      <c r="H5" s="36"/>
    </row>
    <row r="6" spans="1:19" ht="17.25" customHeight="1" x14ac:dyDescent="0.2">
      <c r="A6" s="36"/>
      <c r="B6" s="36" t="s">
        <v>60</v>
      </c>
      <c r="C6" s="35"/>
      <c r="D6" s="35"/>
      <c r="E6" s="35"/>
      <c r="F6" s="35"/>
      <c r="G6" s="35"/>
      <c r="H6" s="36"/>
    </row>
    <row r="7" spans="1:19" ht="17.25" customHeight="1" x14ac:dyDescent="0.2">
      <c r="A7" s="36"/>
      <c r="B7" s="36"/>
      <c r="C7" s="35"/>
      <c r="D7" s="35"/>
      <c r="E7" s="35"/>
      <c r="F7" s="35"/>
      <c r="G7" s="35"/>
      <c r="H7" s="36"/>
    </row>
    <row r="8" spans="1:19" ht="17.25" customHeight="1" x14ac:dyDescent="0.2">
      <c r="A8" s="36"/>
      <c r="B8" s="49" t="s">
        <v>79</v>
      </c>
      <c r="C8" s="35"/>
      <c r="D8" s="35"/>
      <c r="E8" s="35"/>
      <c r="F8" s="35"/>
      <c r="G8" s="35"/>
      <c r="H8" s="36"/>
    </row>
    <row r="9" spans="1:19" ht="17.25" customHeight="1" x14ac:dyDescent="0.2">
      <c r="A9" s="36"/>
      <c r="B9" s="36"/>
      <c r="C9" s="129"/>
      <c r="D9" s="129"/>
      <c r="E9" s="129"/>
      <c r="F9" s="129"/>
      <c r="G9" s="129"/>
      <c r="H9" s="36"/>
    </row>
    <row r="10" spans="1:19" ht="11.25" customHeight="1" x14ac:dyDescent="0.25">
      <c r="A10" s="38"/>
      <c r="B10" s="38"/>
      <c r="C10" s="128" t="s">
        <v>59</v>
      </c>
      <c r="D10" s="128"/>
      <c r="E10" s="128"/>
      <c r="F10" s="128"/>
      <c r="G10" s="128"/>
      <c r="H10" s="38"/>
    </row>
    <row r="11" spans="1:19" ht="11.25" customHeight="1" x14ac:dyDescent="0.25">
      <c r="A11" s="38"/>
      <c r="B11" s="38"/>
      <c r="C11" s="35"/>
      <c r="D11" s="35"/>
      <c r="E11" s="35"/>
      <c r="F11" s="35"/>
      <c r="G11" s="35"/>
      <c r="H11" s="38"/>
    </row>
    <row r="12" spans="1:19" ht="18" x14ac:dyDescent="0.25">
      <c r="A12" s="38"/>
      <c r="B12" s="130" t="s">
        <v>77</v>
      </c>
      <c r="C12" s="130"/>
      <c r="D12" s="130"/>
      <c r="E12" s="130"/>
      <c r="F12" s="130"/>
      <c r="G12" s="130"/>
      <c r="H12" s="38"/>
    </row>
    <row r="13" spans="1:19" ht="11.25" customHeight="1" x14ac:dyDescent="0.25">
      <c r="A13" s="38"/>
      <c r="B13" s="38"/>
      <c r="C13" s="35"/>
      <c r="D13" s="35"/>
      <c r="E13" s="35"/>
      <c r="F13" s="35"/>
      <c r="G13" s="35"/>
      <c r="H13" s="38"/>
    </row>
    <row r="14" spans="1:19" ht="11.25" customHeight="1" x14ac:dyDescent="0.25">
      <c r="A14" s="38"/>
      <c r="B14" s="38"/>
      <c r="C14" s="35"/>
      <c r="D14" s="35"/>
      <c r="E14" s="35"/>
      <c r="F14" s="35"/>
      <c r="G14" s="35"/>
      <c r="H14" s="38"/>
    </row>
    <row r="15" spans="1:19" ht="11.25" customHeight="1" x14ac:dyDescent="0.25">
      <c r="A15" s="38"/>
      <c r="B15" s="38"/>
      <c r="C15" s="35"/>
      <c r="D15" s="35"/>
      <c r="E15" s="35"/>
      <c r="F15" s="35"/>
      <c r="G15" s="35"/>
      <c r="H15" s="38"/>
    </row>
    <row r="16" spans="1:19" ht="22.5" customHeight="1" x14ac:dyDescent="0.2">
      <c r="A16" s="37"/>
      <c r="B16" s="135" t="s">
        <v>119</v>
      </c>
      <c r="C16" s="135"/>
      <c r="D16" s="135"/>
      <c r="E16" s="135"/>
      <c r="F16" s="135"/>
      <c r="G16" s="135"/>
      <c r="H16" s="37"/>
      <c r="N16" s="37" t="s">
        <v>78</v>
      </c>
      <c r="O16" s="37" t="s">
        <v>58</v>
      </c>
      <c r="P16" s="37" t="s">
        <v>58</v>
      </c>
      <c r="Q16" s="37" t="s">
        <v>58</v>
      </c>
      <c r="R16" s="37" t="s">
        <v>58</v>
      </c>
      <c r="S16" s="37" t="s">
        <v>58</v>
      </c>
    </row>
    <row r="17" spans="1:54" ht="13.5" customHeight="1" x14ac:dyDescent="0.2">
      <c r="A17" s="59"/>
      <c r="B17" s="105" t="s">
        <v>3</v>
      </c>
      <c r="C17" s="105"/>
      <c r="D17" s="105"/>
      <c r="E17" s="105"/>
      <c r="F17" s="105"/>
      <c r="G17" s="105"/>
      <c r="H17" s="59"/>
    </row>
    <row r="18" spans="1:54" ht="9.75" customHeight="1" x14ac:dyDescent="0.2">
      <c r="A18" s="36"/>
      <c r="B18" s="36"/>
      <c r="C18" s="36"/>
      <c r="D18" s="60"/>
      <c r="E18" s="60"/>
      <c r="F18" s="60"/>
      <c r="G18" s="61"/>
      <c r="H18" s="61"/>
    </row>
    <row r="19" spans="1:54" x14ac:dyDescent="0.2">
      <c r="A19" s="48"/>
      <c r="B19" s="122" t="s">
        <v>70</v>
      </c>
      <c r="C19" s="122"/>
      <c r="D19" s="122"/>
      <c r="E19" s="122"/>
      <c r="F19" s="122"/>
      <c r="G19" s="122"/>
      <c r="H19" s="122"/>
      <c r="T19" s="37" t="s">
        <v>70</v>
      </c>
      <c r="U19" s="37" t="s">
        <v>58</v>
      </c>
      <c r="V19" s="37" t="s">
        <v>58</v>
      </c>
      <c r="W19" s="37" t="s">
        <v>58</v>
      </c>
      <c r="X19" s="37" t="s">
        <v>58</v>
      </c>
      <c r="Y19" s="37" t="s">
        <v>58</v>
      </c>
      <c r="Z19" s="37" t="s">
        <v>58</v>
      </c>
    </row>
    <row r="20" spans="1:54" ht="9.75" customHeight="1" x14ac:dyDescent="0.2">
      <c r="A20" s="36"/>
      <c r="B20" s="36"/>
      <c r="C20" s="36"/>
      <c r="D20" s="35"/>
      <c r="E20" s="35"/>
      <c r="F20" s="35"/>
      <c r="G20" s="35"/>
      <c r="H20" s="35"/>
    </row>
    <row r="21" spans="1:54" ht="16.5" customHeight="1" x14ac:dyDescent="0.2">
      <c r="A21" s="120" t="s">
        <v>4</v>
      </c>
      <c r="B21" s="120" t="s">
        <v>69</v>
      </c>
      <c r="C21" s="120" t="s">
        <v>68</v>
      </c>
      <c r="D21" s="124" t="s">
        <v>57</v>
      </c>
      <c r="E21" s="125"/>
      <c r="F21" s="125"/>
      <c r="G21" s="125"/>
      <c r="H21" s="126"/>
      <c r="I21" s="47"/>
    </row>
    <row r="22" spans="1:54" ht="58.5" customHeight="1" x14ac:dyDescent="0.2">
      <c r="A22" s="123"/>
      <c r="B22" s="123"/>
      <c r="C22" s="123"/>
      <c r="D22" s="120" t="s">
        <v>67</v>
      </c>
      <c r="E22" s="120" t="s">
        <v>55</v>
      </c>
      <c r="F22" s="120" t="s">
        <v>54</v>
      </c>
      <c r="G22" s="120" t="s">
        <v>53</v>
      </c>
      <c r="H22" s="120" t="s">
        <v>66</v>
      </c>
      <c r="I22" s="47"/>
    </row>
    <row r="23" spans="1:54" ht="3.75" customHeight="1" x14ac:dyDescent="0.2">
      <c r="A23" s="121"/>
      <c r="B23" s="121"/>
      <c r="C23" s="121"/>
      <c r="D23" s="121"/>
      <c r="E23" s="121"/>
      <c r="F23" s="121"/>
      <c r="G23" s="121"/>
      <c r="H23" s="121"/>
      <c r="I23" s="47"/>
    </row>
    <row r="24" spans="1:54" x14ac:dyDescent="0.2">
      <c r="A24" s="34">
        <v>1</v>
      </c>
      <c r="B24" s="34">
        <v>2</v>
      </c>
      <c r="C24" s="34">
        <v>3</v>
      </c>
      <c r="D24" s="34">
        <v>4</v>
      </c>
      <c r="E24" s="34">
        <v>5</v>
      </c>
      <c r="F24" s="34">
        <v>6</v>
      </c>
      <c r="G24" s="34">
        <v>7</v>
      </c>
      <c r="H24" s="34">
        <v>8</v>
      </c>
      <c r="I24" s="47"/>
    </row>
    <row r="25" spans="1:54" s="41" customFormat="1" ht="14.25" x14ac:dyDescent="0.2">
      <c r="A25" s="109" t="s">
        <v>52</v>
      </c>
      <c r="B25" s="110"/>
      <c r="C25" s="110"/>
      <c r="D25" s="110"/>
      <c r="E25" s="110"/>
      <c r="F25" s="110"/>
      <c r="G25" s="110"/>
      <c r="H25" s="111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29" t="s">
        <v>52</v>
      </c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</row>
    <row r="26" spans="1:54" s="41" customFormat="1" ht="14.25" x14ac:dyDescent="0.2">
      <c r="A26" s="33" t="s">
        <v>51</v>
      </c>
      <c r="B26" s="32" t="s">
        <v>50</v>
      </c>
      <c r="C26" s="32" t="s">
        <v>49</v>
      </c>
      <c r="D26" s="46">
        <v>1650.78</v>
      </c>
      <c r="E26" s="46"/>
      <c r="F26" s="46">
        <v>28537.786</v>
      </c>
      <c r="G26" s="46"/>
      <c r="H26" s="46">
        <v>30188.565999999999</v>
      </c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29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</row>
    <row r="27" spans="1:54" s="41" customFormat="1" ht="14.25" x14ac:dyDescent="0.2">
      <c r="A27" s="33" t="s">
        <v>48</v>
      </c>
      <c r="B27" s="32" t="s">
        <v>47</v>
      </c>
      <c r="C27" s="32" t="s">
        <v>46</v>
      </c>
      <c r="D27" s="46">
        <v>3507.9</v>
      </c>
      <c r="E27" s="46"/>
      <c r="F27" s="46"/>
      <c r="G27" s="46"/>
      <c r="H27" s="46">
        <v>3507.9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29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</row>
    <row r="28" spans="1:54" s="41" customFormat="1" ht="22.5" x14ac:dyDescent="0.2">
      <c r="A28" s="44"/>
      <c r="B28" s="112" t="s">
        <v>45</v>
      </c>
      <c r="C28" s="113"/>
      <c r="D28" s="40">
        <v>5158.68</v>
      </c>
      <c r="E28" s="40"/>
      <c r="F28" s="30">
        <v>28537.786</v>
      </c>
      <c r="G28" s="30"/>
      <c r="H28" s="30">
        <v>33696.466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29"/>
      <c r="AB28" s="28" t="s">
        <v>45</v>
      </c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</row>
    <row r="29" spans="1:54" s="41" customFormat="1" ht="14.25" x14ac:dyDescent="0.2">
      <c r="A29" s="109" t="s">
        <v>44</v>
      </c>
      <c r="B29" s="110"/>
      <c r="C29" s="110"/>
      <c r="D29" s="110"/>
      <c r="E29" s="110"/>
      <c r="F29" s="110"/>
      <c r="G29" s="110"/>
      <c r="H29" s="111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29" t="s">
        <v>44</v>
      </c>
      <c r="AB29" s="28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</row>
    <row r="30" spans="1:54" s="41" customFormat="1" ht="14.25" x14ac:dyDescent="0.2">
      <c r="A30" s="44"/>
      <c r="B30" s="107" t="s">
        <v>43</v>
      </c>
      <c r="C30" s="108"/>
      <c r="D30" s="40">
        <v>5158.68</v>
      </c>
      <c r="E30" s="40"/>
      <c r="F30" s="30">
        <v>28537.786</v>
      </c>
      <c r="G30" s="30"/>
      <c r="H30" s="30">
        <v>33696.466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29"/>
      <c r="AB30" s="28"/>
      <c r="AC30" s="27" t="s">
        <v>43</v>
      </c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</row>
    <row r="31" spans="1:54" s="41" customFormat="1" ht="14.25" x14ac:dyDescent="0.2">
      <c r="A31" s="109" t="s">
        <v>42</v>
      </c>
      <c r="B31" s="110"/>
      <c r="C31" s="110"/>
      <c r="D31" s="110"/>
      <c r="E31" s="110"/>
      <c r="F31" s="110"/>
      <c r="G31" s="110"/>
      <c r="H31" s="111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29" t="s">
        <v>42</v>
      </c>
      <c r="AB31" s="28"/>
      <c r="AC31" s="27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</row>
    <row r="32" spans="1:54" s="41" customFormat="1" ht="14.25" x14ac:dyDescent="0.2">
      <c r="A32" s="44"/>
      <c r="B32" s="107" t="s">
        <v>41</v>
      </c>
      <c r="C32" s="108"/>
      <c r="D32" s="40">
        <v>5158.68</v>
      </c>
      <c r="E32" s="40"/>
      <c r="F32" s="30">
        <v>28537.786</v>
      </c>
      <c r="G32" s="30"/>
      <c r="H32" s="30">
        <v>33696.466</v>
      </c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29"/>
      <c r="AB32" s="28"/>
      <c r="AC32" s="27" t="s">
        <v>41</v>
      </c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</row>
    <row r="33" spans="1:54" s="41" customFormat="1" ht="14.25" x14ac:dyDescent="0.2">
      <c r="A33" s="109" t="s">
        <v>40</v>
      </c>
      <c r="B33" s="110"/>
      <c r="C33" s="110"/>
      <c r="D33" s="110"/>
      <c r="E33" s="110"/>
      <c r="F33" s="110"/>
      <c r="G33" s="110"/>
      <c r="H33" s="111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29" t="s">
        <v>40</v>
      </c>
      <c r="AB33" s="28"/>
      <c r="AC33" s="27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</row>
    <row r="34" spans="1:54" s="41" customFormat="1" ht="14.25" x14ac:dyDescent="0.2">
      <c r="A34" s="33" t="s">
        <v>39</v>
      </c>
      <c r="B34" s="32"/>
      <c r="C34" s="32" t="s">
        <v>38</v>
      </c>
      <c r="D34" s="46"/>
      <c r="E34" s="46"/>
      <c r="F34" s="46"/>
      <c r="G34" s="46">
        <v>1174.759</v>
      </c>
      <c r="H34" s="46">
        <v>1174.759</v>
      </c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29"/>
      <c r="AB34" s="28"/>
      <c r="AC34" s="27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</row>
    <row r="35" spans="1:54" s="41" customFormat="1" ht="14.25" x14ac:dyDescent="0.2">
      <c r="A35" s="33" t="s">
        <v>35</v>
      </c>
      <c r="B35" s="32"/>
      <c r="C35" s="32" t="s">
        <v>34</v>
      </c>
      <c r="D35" s="46"/>
      <c r="E35" s="46"/>
      <c r="F35" s="46"/>
      <c r="G35" s="46">
        <v>231.554</v>
      </c>
      <c r="H35" s="46">
        <v>231.554</v>
      </c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29"/>
      <c r="AB35" s="28"/>
      <c r="AC35" s="27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</row>
    <row r="36" spans="1:54" s="41" customFormat="1" ht="14.25" x14ac:dyDescent="0.2">
      <c r="A36" s="44"/>
      <c r="B36" s="112" t="s">
        <v>33</v>
      </c>
      <c r="C36" s="113"/>
      <c r="D36" s="40"/>
      <c r="E36" s="40"/>
      <c r="F36" s="30"/>
      <c r="G36" s="30">
        <v>1406.3130000000001</v>
      </c>
      <c r="H36" s="30">
        <v>1406.3130000000001</v>
      </c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29"/>
      <c r="AB36" s="28" t="s">
        <v>33</v>
      </c>
      <c r="AC36" s="27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</row>
    <row r="37" spans="1:54" s="41" customFormat="1" ht="14.25" x14ac:dyDescent="0.2">
      <c r="A37" s="44"/>
      <c r="B37" s="107" t="s">
        <v>32</v>
      </c>
      <c r="C37" s="108"/>
      <c r="D37" s="40">
        <v>5158.68</v>
      </c>
      <c r="E37" s="40"/>
      <c r="F37" s="30">
        <v>28537.786</v>
      </c>
      <c r="G37" s="30">
        <v>1406.3130000000001</v>
      </c>
      <c r="H37" s="30">
        <v>35102.779000000002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29"/>
      <c r="AB37" s="28"/>
      <c r="AC37" s="27" t="s">
        <v>32</v>
      </c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</row>
    <row r="38" spans="1:54" s="41" customFormat="1" ht="48" x14ac:dyDescent="0.2">
      <c r="A38" s="109" t="s">
        <v>31</v>
      </c>
      <c r="B38" s="110"/>
      <c r="C38" s="110"/>
      <c r="D38" s="110"/>
      <c r="E38" s="110"/>
      <c r="F38" s="110"/>
      <c r="G38" s="110"/>
      <c r="H38" s="111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29" t="s">
        <v>31</v>
      </c>
      <c r="AB38" s="28"/>
      <c r="AC38" s="27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</row>
    <row r="39" spans="1:54" s="41" customFormat="1" ht="14.25" x14ac:dyDescent="0.2">
      <c r="A39" s="44"/>
      <c r="B39" s="107" t="s">
        <v>30</v>
      </c>
      <c r="C39" s="108"/>
      <c r="D39" s="40">
        <v>5158.68</v>
      </c>
      <c r="E39" s="40"/>
      <c r="F39" s="30">
        <v>28537.786</v>
      </c>
      <c r="G39" s="30">
        <v>1406.3130000000001</v>
      </c>
      <c r="H39" s="30">
        <v>35102.779000000002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29"/>
      <c r="AB39" s="28"/>
      <c r="AC39" s="27" t="s">
        <v>30</v>
      </c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</row>
    <row r="40" spans="1:54" s="41" customFormat="1" ht="14.25" x14ac:dyDescent="0.2">
      <c r="A40" s="109" t="s">
        <v>29</v>
      </c>
      <c r="B40" s="110"/>
      <c r="C40" s="110"/>
      <c r="D40" s="110"/>
      <c r="E40" s="110"/>
      <c r="F40" s="110"/>
      <c r="G40" s="110"/>
      <c r="H40" s="111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29" t="s">
        <v>29</v>
      </c>
      <c r="AB40" s="28"/>
      <c r="AC40" s="27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</row>
    <row r="41" spans="1:54" s="41" customFormat="1" ht="14.25" x14ac:dyDescent="0.2">
      <c r="A41" s="44"/>
      <c r="B41" s="107" t="s">
        <v>28</v>
      </c>
      <c r="C41" s="108"/>
      <c r="D41" s="40">
        <v>5158.68</v>
      </c>
      <c r="E41" s="40"/>
      <c r="F41" s="30">
        <v>28537.786</v>
      </c>
      <c r="G41" s="30">
        <v>1406.3130000000001</v>
      </c>
      <c r="H41" s="30">
        <v>35102.779000000002</v>
      </c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29"/>
      <c r="AB41" s="28"/>
      <c r="AC41" s="27" t="s">
        <v>28</v>
      </c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</row>
    <row r="42" spans="1:54" s="41" customFormat="1" ht="14.25" x14ac:dyDescent="0.2">
      <c r="A42" s="109" t="s">
        <v>27</v>
      </c>
      <c r="B42" s="110"/>
      <c r="C42" s="110"/>
      <c r="D42" s="110"/>
      <c r="E42" s="110"/>
      <c r="F42" s="110"/>
      <c r="G42" s="110"/>
      <c r="H42" s="111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29" t="s">
        <v>27</v>
      </c>
      <c r="AB42" s="28"/>
      <c r="AC42" s="27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</row>
    <row r="43" spans="1:54" s="41" customFormat="1" ht="14.25" x14ac:dyDescent="0.2">
      <c r="A43" s="33" t="s">
        <v>26</v>
      </c>
      <c r="B43" s="32" t="s">
        <v>25</v>
      </c>
      <c r="C43" s="32" t="s">
        <v>24</v>
      </c>
      <c r="D43" s="46">
        <v>1031.7360000000001</v>
      </c>
      <c r="E43" s="46"/>
      <c r="F43" s="46">
        <v>5707.5569999999998</v>
      </c>
      <c r="G43" s="46">
        <v>281.26299999999998</v>
      </c>
      <c r="H43" s="46">
        <v>7020.5559999999996</v>
      </c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29"/>
      <c r="AB43" s="28"/>
      <c r="AC43" s="27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</row>
    <row r="44" spans="1:54" s="41" customFormat="1" ht="14.25" x14ac:dyDescent="0.2">
      <c r="A44" s="44"/>
      <c r="B44" s="112" t="s">
        <v>23</v>
      </c>
      <c r="C44" s="113"/>
      <c r="D44" s="40">
        <v>1031.7360000000001</v>
      </c>
      <c r="E44" s="40"/>
      <c r="F44" s="30">
        <v>5707.5569999999998</v>
      </c>
      <c r="G44" s="30">
        <v>281.26299999999998</v>
      </c>
      <c r="H44" s="30">
        <v>7020.5559999999996</v>
      </c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29"/>
      <c r="AB44" s="28" t="s">
        <v>23</v>
      </c>
      <c r="AC44" s="27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</row>
    <row r="45" spans="1:54" s="41" customFormat="1" ht="14.25" x14ac:dyDescent="0.2">
      <c r="A45" s="109" t="s">
        <v>22</v>
      </c>
      <c r="B45" s="110"/>
      <c r="C45" s="110"/>
      <c r="D45" s="110"/>
      <c r="E45" s="110"/>
      <c r="F45" s="110"/>
      <c r="G45" s="110"/>
      <c r="H45" s="111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29" t="s">
        <v>22</v>
      </c>
      <c r="AB45" s="28"/>
      <c r="AC45" s="27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</row>
    <row r="46" spans="1:54" s="41" customFormat="1" ht="14.25" x14ac:dyDescent="0.2">
      <c r="A46" s="44"/>
      <c r="B46" s="107" t="s">
        <v>21</v>
      </c>
      <c r="C46" s="108"/>
      <c r="D46" s="40">
        <v>6190.4160000000002</v>
      </c>
      <c r="E46" s="40"/>
      <c r="F46" s="30">
        <v>34245.343000000001</v>
      </c>
      <c r="G46" s="30">
        <v>1687.576</v>
      </c>
      <c r="H46" s="30">
        <v>42123.334999999999</v>
      </c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29"/>
      <c r="AB46" s="28"/>
      <c r="AC46" s="27"/>
      <c r="AD46" s="27" t="s">
        <v>21</v>
      </c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</row>
    <row r="47" spans="1:54" s="41" customFormat="1" ht="11.25" customHeight="1" x14ac:dyDescent="0.2">
      <c r="A47" s="44"/>
      <c r="B47" s="114" t="s">
        <v>65</v>
      </c>
      <c r="C47" s="115"/>
      <c r="D47" s="31"/>
      <c r="E47" s="31"/>
      <c r="F47" s="31"/>
      <c r="G47" s="31"/>
      <c r="H47" s="31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29"/>
      <c r="AB47" s="28"/>
      <c r="AC47" s="27"/>
      <c r="AD47" s="27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</row>
    <row r="48" spans="1:54" s="41" customFormat="1" ht="14.25" x14ac:dyDescent="0.2">
      <c r="A48" s="44"/>
      <c r="B48" s="116" t="s">
        <v>64</v>
      </c>
      <c r="C48" s="117"/>
      <c r="D48" s="31"/>
      <c r="E48" s="31"/>
      <c r="F48" s="31"/>
      <c r="G48" s="31"/>
      <c r="H48" s="40">
        <v>34245.343000000001</v>
      </c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29"/>
      <c r="AB48" s="28"/>
      <c r="AC48" s="27"/>
      <c r="AD48" s="27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</row>
    <row r="49" spans="1:54" s="41" customFormat="1" ht="14.25" x14ac:dyDescent="0.2">
      <c r="A49" s="43"/>
      <c r="B49" s="118" t="s">
        <v>63</v>
      </c>
      <c r="C49" s="118"/>
      <c r="D49" s="43"/>
      <c r="E49" s="43"/>
      <c r="F49" s="43"/>
      <c r="G49" s="43"/>
      <c r="H49" s="40">
        <v>1687.576</v>
      </c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29"/>
      <c r="AB49" s="28"/>
      <c r="AC49" s="27"/>
      <c r="AD49" s="27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</row>
    <row r="50" spans="1:54" ht="26.25" customHeight="1" x14ac:dyDescent="0.2"/>
    <row r="51" spans="1:54" s="54" customFormat="1" x14ac:dyDescent="0.25">
      <c r="A51" s="25" t="s">
        <v>20</v>
      </c>
      <c r="B51" s="57"/>
      <c r="C51" s="119"/>
      <c r="D51" s="119"/>
      <c r="E51" s="104" t="s">
        <v>16</v>
      </c>
      <c r="F51" s="104"/>
      <c r="G51" s="104"/>
      <c r="H51" s="104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 t="s">
        <v>58</v>
      </c>
      <c r="AF51" s="56" t="s">
        <v>58</v>
      </c>
      <c r="AG51" s="55" t="s">
        <v>16</v>
      </c>
      <c r="AH51" s="55" t="s">
        <v>58</v>
      </c>
      <c r="AI51" s="55" t="s">
        <v>58</v>
      </c>
      <c r="AJ51" s="55" t="s">
        <v>58</v>
      </c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</row>
    <row r="52" spans="1:54" s="51" customFormat="1" ht="18.75" customHeight="1" x14ac:dyDescent="0.25">
      <c r="A52" s="53"/>
      <c r="B52" s="53"/>
      <c r="C52" s="105" t="s">
        <v>17</v>
      </c>
      <c r="D52" s="105"/>
      <c r="E52" s="105"/>
      <c r="F52" s="105"/>
      <c r="G52" s="105"/>
      <c r="H52" s="105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</row>
    <row r="53" spans="1:54" s="54" customFormat="1" ht="15" x14ac:dyDescent="0.25">
      <c r="A53" s="25" t="s">
        <v>19</v>
      </c>
      <c r="B53" s="57"/>
      <c r="C53" s="24"/>
      <c r="D53" s="26"/>
      <c r="E53" s="104" t="s">
        <v>16</v>
      </c>
      <c r="F53" s="104"/>
      <c r="G53" s="104"/>
      <c r="H53" s="104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5" t="s">
        <v>16</v>
      </c>
      <c r="AL53" s="55" t="s">
        <v>58</v>
      </c>
      <c r="AM53" s="55" t="s">
        <v>58</v>
      </c>
      <c r="AN53" s="55" t="s">
        <v>58</v>
      </c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</row>
    <row r="54" spans="1:54" s="51" customFormat="1" ht="18.75" customHeight="1" x14ac:dyDescent="0.25">
      <c r="A54" s="53"/>
      <c r="B54" s="53"/>
      <c r="C54" s="105" t="s">
        <v>17</v>
      </c>
      <c r="D54" s="105"/>
      <c r="E54" s="105"/>
      <c r="F54" s="105"/>
      <c r="G54" s="105"/>
      <c r="H54" s="105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</row>
    <row r="55" spans="1:54" s="54" customFormat="1" x14ac:dyDescent="0.25">
      <c r="A55" s="106" t="s">
        <v>18</v>
      </c>
      <c r="B55" s="106"/>
      <c r="C55" s="106"/>
      <c r="D55" s="106"/>
      <c r="E55" s="104" t="s">
        <v>16</v>
      </c>
      <c r="F55" s="104"/>
      <c r="G55" s="104"/>
      <c r="H55" s="104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5" t="s">
        <v>18</v>
      </c>
      <c r="AP55" s="55" t="s">
        <v>58</v>
      </c>
      <c r="AQ55" s="55" t="s">
        <v>58</v>
      </c>
      <c r="AR55" s="55" t="s">
        <v>58</v>
      </c>
      <c r="AS55" s="55" t="s">
        <v>16</v>
      </c>
      <c r="AT55" s="55" t="s">
        <v>58</v>
      </c>
      <c r="AU55" s="55" t="s">
        <v>58</v>
      </c>
      <c r="AV55" s="55" t="s">
        <v>58</v>
      </c>
      <c r="AW55" s="56"/>
      <c r="AX55" s="56"/>
      <c r="AY55" s="56"/>
      <c r="AZ55" s="56"/>
      <c r="BA55" s="56"/>
      <c r="BB55" s="56"/>
    </row>
    <row r="56" spans="1:54" s="51" customFormat="1" ht="18.75" customHeight="1" x14ac:dyDescent="0.25">
      <c r="A56" s="53"/>
      <c r="B56" s="53"/>
      <c r="C56" s="105" t="s">
        <v>17</v>
      </c>
      <c r="D56" s="105"/>
      <c r="E56" s="105"/>
      <c r="F56" s="105"/>
      <c r="G56" s="105"/>
      <c r="H56" s="105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</row>
    <row r="57" spans="1:54" s="54" customFormat="1" x14ac:dyDescent="0.25">
      <c r="A57" s="25" t="s">
        <v>0</v>
      </c>
      <c r="B57" s="57"/>
      <c r="C57" s="103"/>
      <c r="D57" s="103"/>
      <c r="E57" s="104" t="s">
        <v>16</v>
      </c>
      <c r="F57" s="104"/>
      <c r="G57" s="104"/>
      <c r="H57" s="104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5" t="s">
        <v>58</v>
      </c>
      <c r="AX57" s="55" t="s">
        <v>58</v>
      </c>
      <c r="AY57" s="55" t="s">
        <v>16</v>
      </c>
      <c r="AZ57" s="55" t="s">
        <v>58</v>
      </c>
      <c r="BA57" s="55" t="s">
        <v>58</v>
      </c>
      <c r="BB57" s="55" t="s">
        <v>58</v>
      </c>
    </row>
    <row r="58" spans="1:54" s="51" customFormat="1" ht="18.75" customHeight="1" x14ac:dyDescent="0.25">
      <c r="A58" s="53"/>
      <c r="B58" s="53"/>
      <c r="C58" s="105" t="s">
        <v>15</v>
      </c>
      <c r="D58" s="105"/>
      <c r="E58" s="105"/>
      <c r="F58" s="105"/>
      <c r="G58" s="105"/>
      <c r="H58" s="105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</row>
  </sheetData>
  <mergeCells count="48">
    <mergeCell ref="B16:G16"/>
    <mergeCell ref="C4:G4"/>
    <mergeCell ref="C5:G5"/>
    <mergeCell ref="C9:G9"/>
    <mergeCell ref="C10:G10"/>
    <mergeCell ref="B12:G12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B39:C39"/>
    <mergeCell ref="H22:H23"/>
    <mergeCell ref="A25:H25"/>
    <mergeCell ref="B28:C28"/>
    <mergeCell ref="A29:H29"/>
    <mergeCell ref="B30:C30"/>
    <mergeCell ref="A31:H31"/>
    <mergeCell ref="B32:C32"/>
    <mergeCell ref="A33:H33"/>
    <mergeCell ref="B36:C36"/>
    <mergeCell ref="B37:C37"/>
    <mergeCell ref="A38:H38"/>
    <mergeCell ref="C52:H52"/>
    <mergeCell ref="A40:H40"/>
    <mergeCell ref="B41:C41"/>
    <mergeCell ref="A42:H42"/>
    <mergeCell ref="B44:C44"/>
    <mergeCell ref="A45:H45"/>
    <mergeCell ref="B46:C46"/>
    <mergeCell ref="B47:C47"/>
    <mergeCell ref="B48:C48"/>
    <mergeCell ref="B49:C49"/>
    <mergeCell ref="C51:D51"/>
    <mergeCell ref="E51:H51"/>
    <mergeCell ref="C58:H58"/>
    <mergeCell ref="E53:H53"/>
    <mergeCell ref="C54:H54"/>
    <mergeCell ref="A55:D55"/>
    <mergeCell ref="E55:H55"/>
    <mergeCell ref="C56:H56"/>
    <mergeCell ref="C57:D57"/>
    <mergeCell ref="E57:H5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6852E-F7C7-46E0-9B70-FDDF83931625}">
  <dimension ref="A1:F54"/>
  <sheetViews>
    <sheetView zoomScale="82" zoomScaleNormal="82" workbookViewId="0">
      <selection activeCell="C24" sqref="C2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3.85546875" style="2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75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120</v>
      </c>
      <c r="C6" s="7">
        <f>C26</f>
        <v>49919.517460973162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1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80" t="s">
        <v>2</v>
      </c>
      <c r="C12" s="80"/>
    </row>
    <row r="13" spans="1:3" ht="15" x14ac:dyDescent="0.2">
      <c r="A13" s="3"/>
      <c r="B13" s="3"/>
      <c r="C13" s="3"/>
    </row>
    <row r="14" spans="1:3" ht="46.5" customHeight="1" x14ac:dyDescent="0.2">
      <c r="A14" s="3"/>
      <c r="B14" s="132" t="s">
        <v>119</v>
      </c>
      <c r="C14" s="133"/>
    </row>
    <row r="15" spans="1:3" ht="15" x14ac:dyDescent="0.2">
      <c r="A15" s="5"/>
      <c r="B15" s="134"/>
      <c r="C15" s="134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10" t="s">
        <v>4</v>
      </c>
      <c r="B18" s="11" t="s">
        <v>5</v>
      </c>
      <c r="C18" s="12" t="s">
        <v>6</v>
      </c>
    </row>
    <row r="19" spans="1:6" x14ac:dyDescent="0.2">
      <c r="A19" s="10">
        <v>1</v>
      </c>
      <c r="B19" s="11">
        <v>2</v>
      </c>
      <c r="C19" s="13">
        <v>3</v>
      </c>
    </row>
    <row r="20" spans="1:6" x14ac:dyDescent="0.2">
      <c r="A20" s="14">
        <v>1</v>
      </c>
      <c r="B20" s="15" t="s">
        <v>7</v>
      </c>
      <c r="C20" s="58">
        <v>35102.779000000002</v>
      </c>
    </row>
    <row r="21" spans="1:6" x14ac:dyDescent="0.2">
      <c r="A21" s="14">
        <v>1.1000000000000001</v>
      </c>
      <c r="B21" s="15" t="s">
        <v>8</v>
      </c>
      <c r="C21" s="16">
        <v>35102.779000000002</v>
      </c>
    </row>
    <row r="22" spans="1:6" x14ac:dyDescent="0.2">
      <c r="A22" s="14">
        <v>1.2</v>
      </c>
      <c r="B22" s="15" t="s">
        <v>9</v>
      </c>
      <c r="C22" s="18">
        <v>28537.786</v>
      </c>
    </row>
    <row r="23" spans="1:6" x14ac:dyDescent="0.2">
      <c r="A23" s="14">
        <v>1.3</v>
      </c>
      <c r="B23" s="15" t="s">
        <v>10</v>
      </c>
      <c r="C23" s="18">
        <v>1406.3130000000001</v>
      </c>
    </row>
    <row r="24" spans="1:6" x14ac:dyDescent="0.2">
      <c r="A24" s="14">
        <v>2</v>
      </c>
      <c r="B24" s="15" t="s">
        <v>11</v>
      </c>
      <c r="C24" s="18">
        <v>42123.334999999999</v>
      </c>
      <c r="D24" s="17"/>
    </row>
    <row r="25" spans="1:6" x14ac:dyDescent="0.2">
      <c r="A25" s="14">
        <v>2.1</v>
      </c>
      <c r="B25" s="15" t="s">
        <v>12</v>
      </c>
      <c r="C25" s="18">
        <v>281.26299999999998</v>
      </c>
    </row>
    <row r="26" spans="1:6" ht="24" x14ac:dyDescent="0.2">
      <c r="A26" s="14">
        <v>3</v>
      </c>
      <c r="B26" s="15" t="s">
        <v>13</v>
      </c>
      <c r="C26" s="19">
        <v>49919.517460973162</v>
      </c>
      <c r="D26" s="19">
        <f>C26/1.2</f>
        <v>41599.597884144307</v>
      </c>
    </row>
    <row r="27" spans="1:6" ht="15" x14ac:dyDescent="0.25">
      <c r="A27" s="3"/>
      <c r="C27" s="3"/>
      <c r="E27" s="21"/>
      <c r="F27" s="21"/>
    </row>
    <row r="28" spans="1:6" ht="25.5" customHeight="1" x14ac:dyDescent="0.25">
      <c r="A28" s="81" t="s">
        <v>14</v>
      </c>
      <c r="B28" s="81"/>
      <c r="C28" s="81"/>
      <c r="E28" s="21"/>
      <c r="F28" s="21"/>
    </row>
    <row r="29" spans="1:6" ht="15" x14ac:dyDescent="0.25">
      <c r="E29" s="21"/>
      <c r="F29" s="21"/>
    </row>
    <row r="30" spans="1:6" ht="15" x14ac:dyDescent="0.25">
      <c r="E30" s="21"/>
      <c r="F30" s="21"/>
    </row>
    <row r="31" spans="1:6" ht="15" customHeight="1" x14ac:dyDescent="0.2"/>
    <row r="32" spans="1:6" x14ac:dyDescent="0.2">
      <c r="C32" s="2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">
    <mergeCell ref="B12:C12"/>
    <mergeCell ref="A28:C28"/>
    <mergeCell ref="B14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Сводка затрат 2026-2027 </vt:lpstr>
      <vt:lpstr>ССРСС2026</vt:lpstr>
      <vt:lpstr>Сводка затрат 2026</vt:lpstr>
      <vt:lpstr>ССРСС 2027</vt:lpstr>
      <vt:lpstr>Сводка затрат 2027</vt:lpstr>
      <vt:lpstr>'ССРСС 2027'!Заголовки_для_печати</vt:lpstr>
      <vt:lpstr>ССРСС2026!Заголовки_для_печати</vt:lpstr>
      <vt:lpstr>'ССРСС 2027'!Область_печати</vt:lpstr>
      <vt:lpstr>ССРСС2026!Область_печати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2025-09-08T05:06:33Z</cp:lastPrinted>
  <dcterms:created xsi:type="dcterms:W3CDTF">2025-08-30T09:06:55Z</dcterms:created>
  <dcterms:modified xsi:type="dcterms:W3CDTF">2025-09-17T02:40:34Z</dcterms:modified>
</cp:coreProperties>
</file>